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ZRN - Základní rozpočtové..." sheetId="2" r:id="rId2"/>
  </sheets>
  <definedNames>
    <definedName name="_xlnm.Print_Area" localSheetId="0">'Rekapitulace stavby'!$D$4:$AO$36,'Rekapitulace stavby'!$C$42:$AQ$56</definedName>
    <definedName name="_xlnm.Print_Titles" localSheetId="0">'Rekapitulace stavby'!$52:$52</definedName>
    <definedName name="_xlnm._FilterDatabase" localSheetId="1" hidden="1">'ZRN - Základní rozpočtové...'!$C$80:$K$105</definedName>
    <definedName name="_xlnm.Print_Area" localSheetId="1">'ZRN - Základní rozpočtové...'!$C$4:$J$39,'ZRN - Základní rozpočtové...'!$C$45:$J$62,'ZRN - Základní rozpočtové...'!$C$68:$K$105</definedName>
    <definedName name="_xlnm.Print_Titles" localSheetId="1">'ZRN - Základní rozpočtové...'!$80:$80</definedName>
  </definedNames>
  <calcPr/>
</workbook>
</file>

<file path=xl/calcChain.xml><?xml version="1.0" encoding="utf-8"?>
<calcChain xmlns="http://schemas.openxmlformats.org/spreadsheetml/2006/main">
  <c i="2" r="J37"/>
  <c r="J36"/>
  <c i="1" r="AY55"/>
  <c i="2" r="J35"/>
  <c i="1" r="AX55"/>
  <c i="2" r="BI104"/>
  <c r="BH104"/>
  <c r="BG104"/>
  <c r="BF104"/>
  <c r="T104"/>
  <c r="R104"/>
  <c r="P104"/>
  <c r="BK104"/>
  <c r="J104"/>
  <c r="BE104"/>
  <c r="BI102"/>
  <c r="BH102"/>
  <c r="BG102"/>
  <c r="BF102"/>
  <c r="T102"/>
  <c r="R102"/>
  <c r="P102"/>
  <c r="BK102"/>
  <c r="J102"/>
  <c r="BE102"/>
  <c r="BI99"/>
  <c r="BH99"/>
  <c r="BG99"/>
  <c r="BF99"/>
  <c r="T99"/>
  <c r="R99"/>
  <c r="P99"/>
  <c r="BK99"/>
  <c r="J99"/>
  <c r="BE99"/>
  <c r="BI96"/>
  <c r="BH96"/>
  <c r="BG96"/>
  <c r="BF96"/>
  <c r="T96"/>
  <c r="R96"/>
  <c r="P96"/>
  <c r="BK96"/>
  <c r="J96"/>
  <c r="BE96"/>
  <c r="BI93"/>
  <c r="BH93"/>
  <c r="BG93"/>
  <c r="BF93"/>
  <c r="T93"/>
  <c r="R93"/>
  <c r="P93"/>
  <c r="BK93"/>
  <c r="J93"/>
  <c r="BE93"/>
  <c r="BI90"/>
  <c r="BH90"/>
  <c r="BG90"/>
  <c r="BF90"/>
  <c r="T90"/>
  <c r="R90"/>
  <c r="P90"/>
  <c r="BK90"/>
  <c r="J90"/>
  <c r="BE90"/>
  <c r="BI87"/>
  <c r="BH87"/>
  <c r="BG87"/>
  <c r="BF87"/>
  <c r="T87"/>
  <c r="R87"/>
  <c r="P87"/>
  <c r="BK87"/>
  <c r="J87"/>
  <c r="BE87"/>
  <c r="BI84"/>
  <c r="F37"/>
  <c i="1" r="BD55"/>
  <c i="2" r="BH84"/>
  <c r="F36"/>
  <c i="1" r="BC55"/>
  <c i="2" r="BG84"/>
  <c r="F35"/>
  <c i="1" r="BB55"/>
  <c i="2" r="BF84"/>
  <c r="J34"/>
  <c i="1" r="AW55"/>
  <c i="2" r="F34"/>
  <c i="1" r="BA55"/>
  <c i="2" r="T84"/>
  <c r="T83"/>
  <c r="T82"/>
  <c r="T81"/>
  <c r="R84"/>
  <c r="R83"/>
  <c r="R82"/>
  <c r="R81"/>
  <c r="P84"/>
  <c r="P83"/>
  <c r="P82"/>
  <c r="P81"/>
  <c i="1" r="AU55"/>
  <c i="2" r="BK84"/>
  <c r="BK83"/>
  <c r="J83"/>
  <c r="BK82"/>
  <c r="J82"/>
  <c r="BK81"/>
  <c r="J81"/>
  <c r="J59"/>
  <c r="J30"/>
  <c i="1" r="AG55"/>
  <c i="2" r="J84"/>
  <c r="BE84"/>
  <c r="J33"/>
  <c i="1" r="AV55"/>
  <c i="2" r="F33"/>
  <c i="1" r="AZ55"/>
  <c i="2" r="J61"/>
  <c r="J60"/>
  <c r="F77"/>
  <c r="F75"/>
  <c r="E73"/>
  <c r="F54"/>
  <c r="F52"/>
  <c r="E50"/>
  <c r="J39"/>
  <c r="J24"/>
  <c r="E24"/>
  <c r="J78"/>
  <c r="J55"/>
  <c r="J23"/>
  <c r="J21"/>
  <c r="E21"/>
  <c r="J77"/>
  <c r="J54"/>
  <c r="J20"/>
  <c r="J18"/>
  <c r="E18"/>
  <c r="F78"/>
  <c r="F55"/>
  <c r="J17"/>
  <c r="J12"/>
  <c r="J75"/>
  <c r="J52"/>
  <c r="E7"/>
  <c r="E71"/>
  <c r="E48"/>
  <c i="1" r="BD54"/>
  <c r="W33"/>
  <c r="BC54"/>
  <c r="W32"/>
  <c r="BB54"/>
  <c r="W31"/>
  <c r="BA54"/>
  <c r="W30"/>
  <c r="AZ54"/>
  <c r="W29"/>
  <c r="AY54"/>
  <c r="AX54"/>
  <c r="AW54"/>
  <c r="AK30"/>
  <c r="AV54"/>
  <c r="AK29"/>
  <c r="AU54"/>
  <c r="AT54"/>
  <c r="AS54"/>
  <c r="AG54"/>
  <c r="AK26"/>
  <c r="AT55"/>
  <c r="AN55"/>
  <c r="AN54"/>
  <c r="L50"/>
  <c r="AM50"/>
  <c r="AM49"/>
  <c r="L49"/>
  <c r="AM47"/>
  <c r="L47"/>
  <c r="L45"/>
  <c r="L44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<sst xmlns="http://schemas.openxmlformats.org/spreadsheetml/2006/main">
  <si>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</si>
  <si>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</si>
  <si>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</si>
  <si>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</si>
  <si>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</si>
  <si>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{d8e250f4-e2b0-49b4-8458-febfe87891e1}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</si>
  <si>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</si>
  <si>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</si>
  <si>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</si>
  <si>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</si>
  <si>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</si>
  <si>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</si>
  <si>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</si>
  <si>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</si>
  <si>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65019065</t>
  </si>
  <si>
    <t xml:space="preserve">Měnit lze pouze buňky se žlutým podbarvením!_x000d_
_x000d_
1) na prvním listu Rekapitulace stavby vyplňte v sestavě_x000d_
_x000d_
    a) Souhrnný list_x000d_
       - údaje o Zhotoviteli_x000d_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Zhotoviteli, pokud se liší od údajů o Zhotoviteli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</si>
  <si>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</si>
  <si>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Údržba vyšší a nižší zeleně v obvodu OŘ - OBLAST Č. 6</t>
  </si>
  <si>
    <t>KSO:</t>
  </si>
  <si>
    <t>CC-CZ:</t>
  </si>
  <si>
    <t>Místo:</t>
  </si>
  <si>
    <t>obvod ST Ústí nad labem</t>
  </si>
  <si>
    <t>Datum:</t>
  </si>
  <si>
    <t>26. 2. 2019</t>
  </si>
  <si>
    <t>Zadavatel:</t>
  </si>
  <si>
    <t>IČ:</t>
  </si>
  <si>
    <t>709 94 234</t>
  </si>
  <si>
    <t>SŽDC s.o., OŘ Ústí n.L., ST Ústí n.L.</t>
  </si>
  <si>
    <t>DIČ:</t>
  </si>
  <si>
    <t>CZ70964234</t>
  </si>
  <si>
    <t>Uchazeč:</t>
  </si>
  <si>
    <t>Vyplň údaj</t>
  </si>
  <si>
    <t>Projektant:</t>
  </si>
  <si>
    <t xml:space="preserve"> 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</si>
  <si>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</si>
  <si>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</si>
  <si>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</si>
  <si>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</si>
  <si>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</si>
  <si>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</si>
  <si>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</si>
  <si>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</si>
  <si>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</si>
  <si>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</si>
  <si>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</si>
  <si>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</si>
  <si>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</si>
  <si>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</si>
  <si>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</si>
  <si>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</si>
  <si>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</si>
  <si>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</si>
  <si>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</si>
  <si>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</si>
  <si>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</si>
  <si>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</si>
  <si>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</si>
  <si>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</si>
  <si>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</si>
  <si>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</si>
  <si>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</si>
  <si>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</si>
  <si>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</si>
  <si>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</si>
  <si>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</si>
  <si>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</si>
  <si>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</si>
  <si>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</si>
  <si>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</si>
  <si>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</si>
  <si>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</si>
  <si>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</si>
  <si>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</si>
  <si>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</si>
  <si>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</si>
  <si>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</si>
  <si>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ZRN</t>
  </si>
  <si>
    <t>Základní rozpočtové náklady</t>
  </si>
  <si>
    <t>STA</t>
  </si>
  <si>
    <t>1</t>
  </si>
  <si>
    <t>{2e8984ca-16ea-4451-b826-d971ff02f912}</t>
  </si>
  <si>
    <t>2</t>
  </si>
  <si>
    <t>KRYCÍ LIST SOUPISU PRACÍ</t>
  </si>
  <si>
    <t>Objekt:</t>
  </si>
  <si>
    <t>ZRN - Základní rozpočtové náklady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</si>
  <si>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</si>
  <si>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</si>
  <si>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</si>
  <si>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</si>
  <si>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</si>
  <si>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</si>
  <si>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5 - Komunikace pozemní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</si>
  <si>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</si>
  <si>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</si>
  <si>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</si>
  <si>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</si>
  <si>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</si>
  <si>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</si>
  <si>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</si>
  <si>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</si>
  <si>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</si>
  <si>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</si>
  <si>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</si>
  <si>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</si>
  <si>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</si>
  <si>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</si>
  <si>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</si>
  <si>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</si>
  <si>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5</t>
  </si>
  <si>
    <t>Komunikace pozemní</t>
  </si>
  <si>
    <t>K</t>
  </si>
  <si>
    <t>5904005010</t>
  </si>
  <si>
    <t>Vysečení travního porostu ručně sklon terénu do 1:2</t>
  </si>
  <si>
    <t>m2</t>
  </si>
  <si>
    <t>Sborník UOŽI 01 2019</t>
  </si>
  <si>
    <t>4</t>
  </si>
  <si>
    <t>-564275904</t>
  </si>
  <si>
    <t>PP</t>
  </si>
  <si>
    <t>Vysečení travního porostu ručně sklon terénu do 1:2. Poznámka: 1. V cenách jsou započteny náklady na provedení s ponecháním pokosu na místě, a/nebo mulčování u likvidace strojně. 2. V cenách nejsou obsaženy náklady na odklizení a likvidaci pokosu.</t>
  </si>
  <si>
    <t>VV</t>
  </si>
  <si>
    <t>"1+2.kolo" 145480+126580</t>
  </si>
  <si>
    <t>5904005020</t>
  </si>
  <si>
    <t>Vysečení travního porostu ručně sklon terénu přes 1:2</t>
  </si>
  <si>
    <t>173479658</t>
  </si>
  <si>
    <t>Vysečení travního porostu ručně sklon terénu přes 1:2. Poznámka: 1. V cenách jsou započteny náklady na provedení s ponecháním pokosu na místě, a/nebo mulčování u likvidace strojně. 2. V cenách nejsou obsaženy náklady na odklizení a likvidaci pokosu.</t>
  </si>
  <si>
    <t>"1+2.kolo" 72302*2</t>
  </si>
  <si>
    <t>3</t>
  </si>
  <si>
    <t>5904010010</t>
  </si>
  <si>
    <t>Odklizení travního porostu ručně</t>
  </si>
  <si>
    <t>1855901342</t>
  </si>
  <si>
    <t>Odklizení travního porostu ručně. Poznámka: 1. V cenách jsou započteny náklady na snesení pokosu a likvidaci nebo naložení na dopravní prostředek a uložení na skládku. 2. V cenách nejsou obsaženy náklady na dopravu a skládkovné.</t>
  </si>
  <si>
    <t>"1+2.kolo" 102144*2</t>
  </si>
  <si>
    <t>5904020010</t>
  </si>
  <si>
    <t>Vyřezání křovin porost řídký 1 až 5 kusů stonků na m2 plochy sklon terénu do 1:2</t>
  </si>
  <si>
    <t>-620877526</t>
  </si>
  <si>
    <t>Vyřezání křovin porost řídký 1 až 5 kusů stonků na m2 plochy sklon terénu do 1:2. Poznámka: 1. V cenách jsou započteny náklady na vyřezání a likvidaci výřezu spálením, štěpkováním nebo jeho naložení na dopravní prostředek a uložení na skládku. 2. V cenách nejsou obsaženy náklady na dopravu a skládkovné.</t>
  </si>
  <si>
    <t>"1+2.kolo" 16206+14106</t>
  </si>
  <si>
    <t>5904020020</t>
  </si>
  <si>
    <t>Vyřezání křovin porost řídký 1 až 5 kusů stonků na m2 plochy sklon terénu přes 1:2</t>
  </si>
  <si>
    <t>1575881760</t>
  </si>
  <si>
    <t>Vyřezání křovin porost řídký 1 až 5 kusů stonků na m2 plochy sklon terénu přes 1:2. Poznámka: 1. V cenách jsou započteny náklady na vyřezání a likvidaci výřezu spálením, štěpkováním nebo jeho naložení na dopravní prostředek a uložení na skládku. 2. V cenách nejsou obsaženy náklady na dopravu a skládkovné.</t>
  </si>
  <si>
    <t>"1+2.kolo" 10941*2</t>
  </si>
  <si>
    <t>6</t>
  </si>
  <si>
    <t>5916005040</t>
  </si>
  <si>
    <t>Úklid veřejných prostor v prostoru nástupiště odpadků v kolejišti</t>
  </si>
  <si>
    <t>hod</t>
  </si>
  <si>
    <t>1846241414</t>
  </si>
  <si>
    <t>Úklid veřejných prostor v prostoru nástupiště odpadků v kolejišti. Poznámka: 1. V cenách jsou započteny náklady na úklid od nečistot a odpadků a naložení odpadu na dopravní prostředek. 2. V cenách nejsou obsaženy náklady na odklízení sněhu a ledu, dopravu a skládkovné.</t>
  </si>
  <si>
    <t>"úklid prostor po odstranění porostu"10</t>
  </si>
  <si>
    <t>7</t>
  </si>
  <si>
    <t>9902100200</t>
  </si>
  <si>
    <t xml:space="preserve">Doprava dodávek zhotovitele, dodávek objednatele nebo výzisku mechanizací přes 3,5 t sypanin  do 20 km</t>
  </si>
  <si>
    <t>t</t>
  </si>
  <si>
    <t>-848810763</t>
  </si>
  <si>
    <t>Doprava dodávek zhotovitele, dodávek objednatele nebo výzisku mechanizací přes 3,5 t sypanin do 20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</si>
  <si>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8</t>
  </si>
  <si>
    <t>9909000100</t>
  </si>
  <si>
    <t>Poplatek za uložení suti nebo hmot na oficiální skládku</t>
  </si>
  <si>
    <t>285224820</t>
  </si>
  <si>
    <t>Poplatek za uložení suti nebo hmot na oficiální skládku Poznámka: V cenách jsou započteny náklady na uložení stavebního odpadu na oficiální skládku.Je třeba zohlednit regionální rozdíly v cenách poplatků za uložení suti a odpadů. Tyto se mohou výrazně lišit s ohledem nejen na region, ale také na množství a druh ukládaného odpadu.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</si>
</sst>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0">
    <font>
      <sz val="8"/>
      <name val="Arial CE"/>
      <family val="2"/>
    </font>
    <font>
      <sz val="8"/>
      <color rgb="FF969696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8"/>
      <name val="Arial CE"/>
    </font>
    <font>
      <sz val="12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2"/>
      <color rgb="FF800000"/>
      <name val="Arial CE"/>
    </font>
    <font>
      <sz val="8"/>
      <color rgb="FF960000"/>
      <name val="Arial CE"/>
    </font>
    <font>
      <sz val="7"/>
      <color rgb="FF969696"/>
      <name val="Arial CE"/>
    </font>
    <font>
      <sz val="7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29" fillId="0" borderId="0" applyNumberFormat="0" applyFill="0" applyBorder="0" applyAlignment="0" applyProtection="0"/>
  </cellStyleXfs>
  <cellXfs count="226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0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2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0" fillId="2" borderId="0" xfId="0" applyFont="1" applyFill="1" applyAlignment="1" applyProtection="1">
      <alignment horizontal="left" vertical="center"/>
      <protection locked="0"/>
    </xf>
    <xf numFmtId="49" fontId="0" fillId="2" borderId="0" xfId="0" applyNumberFormat="1" applyFont="1" applyFill="1" applyAlignment="1" applyProtection="1">
      <alignment horizontal="left" vertical="center"/>
      <protection locked="0"/>
    </xf>
    <xf numFmtId="49" fontId="0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4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right" vertical="center"/>
    </xf>
    <xf numFmtId="4" fontId="13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3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3" fillId="3" borderId="7" xfId="0" applyFont="1" applyFill="1" applyBorder="1" applyAlignment="1" applyProtection="1">
      <alignment horizontal="center" vertical="center"/>
    </xf>
    <xf numFmtId="0" fontId="3" fillId="3" borderId="7" xfId="0" applyFont="1" applyFill="1" applyBorder="1" applyAlignment="1" applyProtection="1">
      <alignment horizontal="left" vertical="center"/>
    </xf>
    <xf numFmtId="4" fontId="3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left" vertical="center" wrapText="1"/>
    </xf>
    <xf numFmtId="0" fontId="2" fillId="0" borderId="3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0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vertical="center" wrapText="1"/>
    </xf>
    <xf numFmtId="0" fontId="16" fillId="0" borderId="11" xfId="0" applyFont="1" applyBorder="1" applyAlignment="1">
      <alignment horizontal="center" vertical="center"/>
    </xf>
    <xf numFmtId="0" fontId="16" fillId="0" borderId="12" xfId="0" applyFont="1" applyBorder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" fillId="0" borderId="14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7" fillId="4" borderId="6" xfId="0" applyFont="1" applyFill="1" applyBorder="1" applyAlignment="1" applyProtection="1">
      <alignment horizontal="center" vertical="center"/>
    </xf>
    <xf numFmtId="0" fontId="17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7" fillId="4" borderId="7" xfId="0" applyFont="1" applyFill="1" applyBorder="1" applyAlignment="1" applyProtection="1">
      <alignment horizontal="center" vertical="center"/>
    </xf>
    <xf numFmtId="0" fontId="17" fillId="4" borderId="7" xfId="0" applyFont="1" applyFill="1" applyBorder="1" applyAlignment="1" applyProtection="1">
      <alignment horizontal="right" vertical="center"/>
    </xf>
    <xf numFmtId="0" fontId="17" fillId="4" borderId="8" xfId="0" applyFont="1" applyFill="1" applyBorder="1" applyAlignment="1" applyProtection="1">
      <alignment horizontal="left" vertical="center"/>
    </xf>
    <xf numFmtId="0" fontId="17" fillId="4" borderId="0" xfId="0" applyFont="1" applyFill="1" applyAlignment="1" applyProtection="1">
      <alignment horizontal="center" vertical="center"/>
    </xf>
    <xf numFmtId="0" fontId="18" fillId="0" borderId="16" xfId="0" applyFont="1" applyBorder="1" applyAlignment="1" applyProtection="1">
      <alignment horizontal="center" vertical="center" wrapText="1"/>
    </xf>
    <xf numFmtId="0" fontId="18" fillId="0" borderId="17" xfId="0" applyFont="1" applyBorder="1" applyAlignment="1" applyProtection="1">
      <alignment horizontal="center" vertical="center" wrapText="1"/>
    </xf>
    <xf numFmtId="0" fontId="18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3" fillId="0" borderId="3" xfId="0" applyFont="1" applyBorder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19" fillId="0" borderId="0" xfId="0" applyFont="1" applyAlignment="1" applyProtection="1">
      <alignment vertical="center"/>
    </xf>
    <xf numFmtId="4" fontId="19" fillId="0" borderId="0" xfId="0" applyNumberFormat="1" applyFont="1" applyAlignment="1" applyProtection="1">
      <alignment horizontal="right" vertical="center"/>
    </xf>
    <xf numFmtId="4" fontId="1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3" fillId="0" borderId="3" xfId="0" applyFont="1" applyBorder="1" applyAlignment="1">
      <alignment vertical="center"/>
    </xf>
    <xf numFmtId="4" fontId="16" fillId="0" borderId="14" xfId="0" applyNumberFormat="1" applyFont="1" applyBorder="1" applyAlignment="1" applyProtection="1">
      <alignment vertical="center"/>
    </xf>
    <xf numFmtId="4" fontId="16" fillId="0" borderId="0" xfId="0" applyNumberFormat="1" applyFont="1" applyBorder="1" applyAlignment="1" applyProtection="1">
      <alignment vertical="center"/>
    </xf>
    <xf numFmtId="166" fontId="16" fillId="0" borderId="0" xfId="0" applyNumberFormat="1" applyFont="1" applyBorder="1" applyAlignment="1" applyProtection="1">
      <alignment vertical="center"/>
    </xf>
    <xf numFmtId="4" fontId="16" fillId="0" borderId="15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21" fillId="0" borderId="0" xfId="1" applyFont="1" applyAlignment="1">
      <alignment horizontal="center" vertical="center"/>
    </xf>
    <xf numFmtId="0" fontId="4" fillId="0" borderId="3" xfId="0" applyFont="1" applyBorder="1" applyAlignment="1" applyProtection="1">
      <alignment vertical="center"/>
    </xf>
    <xf numFmtId="0" fontId="22" fillId="0" borderId="0" xfId="0" applyFont="1" applyAlignment="1" applyProtection="1">
      <alignment vertical="center"/>
    </xf>
    <xf numFmtId="0" fontId="22" fillId="0" borderId="0" xfId="0" applyFont="1" applyAlignment="1" applyProtection="1">
      <alignment horizontal="left" vertical="center" wrapText="1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4" fillId="0" borderId="19" xfId="0" applyNumberFormat="1" applyFont="1" applyBorder="1" applyAlignment="1" applyProtection="1">
      <alignment vertical="center"/>
    </xf>
    <xf numFmtId="4" fontId="24" fillId="0" borderId="20" xfId="0" applyNumberFormat="1" applyFont="1" applyBorder="1" applyAlignment="1" applyProtection="1">
      <alignment vertical="center"/>
    </xf>
    <xf numFmtId="166" fontId="24" fillId="0" borderId="20" xfId="0" applyNumberFormat="1" applyFont="1" applyBorder="1" applyAlignment="1" applyProtection="1">
      <alignment vertical="center"/>
    </xf>
    <xf numFmtId="4" fontId="24" fillId="0" borderId="21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/>
      <protection locked="0"/>
    </xf>
    <xf numFmtId="165" fontId="0" fillId="0" borderId="0" xfId="0" applyNumberFormat="1" applyFont="1" applyAlignment="1">
      <alignment horizontal="left" vertical="center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12" xfId="0" applyFont="1" applyBorder="1" applyAlignment="1" applyProtection="1">
      <alignment vertical="center"/>
      <protection locked="0"/>
    </xf>
    <xf numFmtId="0" fontId="14" fillId="0" borderId="0" xfId="0" applyFont="1" applyAlignment="1">
      <alignment horizontal="left" vertical="center"/>
    </xf>
    <xf numFmtId="4" fontId="19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3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3" fillId="4" borderId="7" xfId="0" applyFont="1" applyFill="1" applyBorder="1" applyAlignment="1">
      <alignment horizontal="right" vertical="center"/>
    </xf>
    <xf numFmtId="0" fontId="3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3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17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17" fillId="4" borderId="0" xfId="0" applyFont="1" applyFill="1" applyAlignment="1" applyProtection="1">
      <alignment horizontal="right" vertical="center"/>
    </xf>
    <xf numFmtId="0" fontId="25" fillId="0" borderId="0" xfId="0" applyFont="1" applyAlignment="1" applyProtection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5" fillId="0" borderId="20" xfId="0" applyFont="1" applyBorder="1" applyAlignment="1" applyProtection="1">
      <alignment horizontal="left" vertical="center"/>
    </xf>
    <xf numFmtId="0" fontId="5" fillId="0" borderId="20" xfId="0" applyFont="1" applyBorder="1" applyAlignment="1" applyProtection="1">
      <alignment vertical="center"/>
    </xf>
    <xf numFmtId="0" fontId="5" fillId="0" borderId="20" xfId="0" applyFont="1" applyBorder="1" applyAlignment="1" applyProtection="1">
      <alignment vertical="center"/>
      <protection locked="0"/>
    </xf>
    <xf numFmtId="4" fontId="5" fillId="0" borderId="20" xfId="0" applyNumberFormat="1" applyFont="1" applyBorder="1" applyAlignment="1" applyProtection="1">
      <alignment vertical="center"/>
    </xf>
    <xf numFmtId="0" fontId="5" fillId="0" borderId="3" xfId="0" applyFont="1" applyBorder="1" applyAlignment="1">
      <alignment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horizontal="center" vertical="center" wrapText="1"/>
    </xf>
    <xf numFmtId="0" fontId="17" fillId="4" borderId="16" xfId="0" applyFont="1" applyFill="1" applyBorder="1" applyAlignment="1" applyProtection="1">
      <alignment horizontal="center" vertical="center" wrapText="1"/>
    </xf>
    <xf numFmtId="0" fontId="17" fillId="4" borderId="17" xfId="0" applyFont="1" applyFill="1" applyBorder="1" applyAlignment="1" applyProtection="1">
      <alignment horizontal="center" vertical="center" wrapText="1"/>
    </xf>
    <xf numFmtId="0" fontId="17" fillId="4" borderId="17" xfId="0" applyFont="1" applyFill="1" applyBorder="1" applyAlignment="1" applyProtection="1">
      <alignment horizontal="center" vertical="center" wrapText="1"/>
      <protection locked="0"/>
    </xf>
    <xf numFmtId="0" fontId="17" fillId="4" borderId="18" xfId="0" applyFont="1" applyFill="1" applyBorder="1" applyAlignment="1" applyProtection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4" fontId="19" fillId="0" borderId="0" xfId="0" applyNumberFormat="1" applyFont="1" applyAlignment="1" applyProtection="1"/>
    <xf numFmtId="166" fontId="26" fillId="0" borderId="12" xfId="0" applyNumberFormat="1" applyFont="1" applyBorder="1" applyAlignment="1" applyProtection="1"/>
    <xf numFmtId="166" fontId="26" fillId="0" borderId="13" xfId="0" applyNumberFormat="1" applyFont="1" applyBorder="1" applyAlignment="1" applyProtection="1"/>
    <xf numFmtId="4" fontId="15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0" fillId="0" borderId="22" xfId="0" applyFont="1" applyBorder="1" applyAlignment="1" applyProtection="1">
      <alignment horizontal="center" vertical="center"/>
    </xf>
    <xf numFmtId="49" fontId="0" fillId="0" borderId="22" xfId="0" applyNumberFormat="1" applyFont="1" applyBorder="1" applyAlignment="1" applyProtection="1">
      <alignment horizontal="left" vertical="center" wrapText="1"/>
    </xf>
    <xf numFmtId="0" fontId="0" fillId="0" borderId="22" xfId="0" applyFont="1" applyBorder="1" applyAlignment="1" applyProtection="1">
      <alignment horizontal="left" vertical="center" wrapText="1"/>
    </xf>
    <xf numFmtId="0" fontId="0" fillId="0" borderId="22" xfId="0" applyFont="1" applyBorder="1" applyAlignment="1" applyProtection="1">
      <alignment horizontal="center" vertical="center" wrapText="1"/>
    </xf>
    <xf numFmtId="167" fontId="0" fillId="0" borderId="22" xfId="0" applyNumberFormat="1" applyFont="1" applyBorder="1" applyAlignment="1" applyProtection="1">
      <alignment vertical="center"/>
    </xf>
    <xf numFmtId="4" fontId="0" fillId="2" borderId="22" xfId="0" applyNumberFormat="1" applyFont="1" applyFill="1" applyBorder="1" applyAlignment="1" applyProtection="1">
      <alignment vertical="center"/>
      <protection locked="0"/>
    </xf>
    <xf numFmtId="4" fontId="0" fillId="0" borderId="22" xfId="0" applyNumberFormat="1" applyFont="1" applyBorder="1" applyAlignment="1" applyProtection="1">
      <alignment vertical="center"/>
    </xf>
    <xf numFmtId="0" fontId="1" fillId="2" borderId="14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5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27" fillId="0" borderId="0" xfId="0" applyFont="1" applyAlignment="1" applyProtection="1">
      <alignment horizontal="left" vertical="center"/>
    </xf>
    <xf numFmtId="0" fontId="28" fillId="0" borderId="0" xfId="0" applyFont="1" applyAlignment="1" applyProtection="1">
      <alignment horizontal="left" vertical="center" wrapText="1"/>
    </xf>
    <xf numFmtId="0" fontId="0" fillId="0" borderId="14" xfId="0" applyFont="1" applyBorder="1" applyAlignment="1" applyProtection="1">
      <alignment vertical="center"/>
    </xf>
    <xf numFmtId="0" fontId="8" fillId="0" borderId="3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167" fontId="8" fillId="0" borderId="0" xfId="0" applyNumberFormat="1" applyFont="1" applyAlignment="1" applyProtection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3" xfId="0" applyFont="1" applyBorder="1" applyAlignment="1">
      <alignment vertical="center"/>
    </xf>
    <xf numFmtId="0" fontId="8" fillId="0" borderId="14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5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" customWidth="1"/>
    <col min="2" max="2" width="1.67" customWidth="1"/>
    <col min="3" max="3" width="4.17" customWidth="1"/>
    <col min="4" max="4" width="2.67" customWidth="1"/>
    <col min="5" max="5" width="2.67" customWidth="1"/>
    <col min="6" max="6" width="2.67" customWidth="1"/>
    <col min="7" max="7" width="2.67" customWidth="1"/>
    <col min="8" max="8" width="2.67" customWidth="1"/>
    <col min="9" max="9" width="2.67" customWidth="1"/>
    <col min="10" max="10" width="2.67" customWidth="1"/>
    <col min="11" max="11" width="2.67" customWidth="1"/>
    <col min="12" max="12" width="2.67" customWidth="1"/>
    <col min="13" max="13" width="2.67" customWidth="1"/>
    <col min="14" max="14" width="2.67" customWidth="1"/>
    <col min="15" max="15" width="2.67" customWidth="1"/>
    <col min="16" max="16" width="2.67" customWidth="1"/>
    <col min="17" max="17" width="2.67" customWidth="1"/>
    <col min="18" max="18" width="2.67" customWidth="1"/>
    <col min="19" max="19" width="2.67" customWidth="1"/>
    <col min="20" max="20" width="2.67" customWidth="1"/>
    <col min="21" max="21" width="2.67" customWidth="1"/>
    <col min="22" max="22" width="2.67" customWidth="1"/>
    <col min="23" max="23" width="2.67" customWidth="1"/>
    <col min="24" max="24" width="2.67" customWidth="1"/>
    <col min="25" max="25" width="2.67" customWidth="1"/>
    <col min="26" max="26" width="2.67" customWidth="1"/>
    <col min="27" max="27" width="2.67" customWidth="1"/>
    <col min="28" max="28" width="2.67" customWidth="1"/>
    <col min="29" max="29" width="2.67" customWidth="1"/>
    <col min="30" max="30" width="2.67" customWidth="1"/>
    <col min="31" max="31" width="2.67" customWidth="1"/>
    <col min="32" max="32" width="2.67" customWidth="1"/>
    <col min="33" max="33" width="2.67" customWidth="1"/>
    <col min="34" max="34" width="3.33" customWidth="1"/>
    <col min="35" max="35" width="31.67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5.67" hidden="1" customWidth="1"/>
    <col min="44" max="44" width="13.67" customWidth="1"/>
    <col min="45" max="45" width="25.83" hidden="1" customWidth="1"/>
    <col min="46" max="46" width="25.83" hidden="1" customWidth="1"/>
    <col min="47" max="47" width="25.83" hidden="1" customWidth="1"/>
    <col min="48" max="48" width="21.67" hidden="1" customWidth="1"/>
    <col min="49" max="49" width="21.67" hidden="1" customWidth="1"/>
    <col min="50" max="50" width="25" hidden="1" customWidth="1"/>
    <col min="51" max="51" width="25" hidden="1" customWidth="1"/>
    <col min="52" max="52" width="21.67" hidden="1" customWidth="1"/>
    <col min="53" max="53" width="19.17" hidden="1" customWidth="1"/>
    <col min="54" max="54" width="25" hidden="1" customWidth="1"/>
    <col min="55" max="55" width="21.6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  <col min="90" max="90" width="9.33" hidden="1"/>
    <col min="91" max="91" width="9.33" hidden="1"/>
  </cols>
  <sheetData>
    <row r="1">
      <c r="A1" s="12" t="s">
        <v>0</v>
      </c>
      <c r="AZ1" s="12" t="s">
        <v>1</v>
      </c>
      <c r="BA1" s="12" t="s">
        <v>2</v>
      </c>
      <c r="BB1" s="12" t="s">
        <v>3</v>
      </c>
      <c r="BT1" s="12" t="s">
        <v>4</v>
      </c>
      <c r="BU1" s="12" t="s">
        <v>4</v>
      </c>
      <c r="BV1" s="12" t="s">
        <v>5</v>
      </c>
    </row>
    <row r="2" ht="36.96" customHeight="1">
      <c r="AR2"/>
      <c r="BS2" s="13" t="s">
        <v>6</v>
      </c>
      <c r="BT2" s="13" t="s">
        <v>7</v>
      </c>
    </row>
    <row r="3" ht="6.96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6</v>
      </c>
      <c r="BT3" s="13" t="s">
        <v>8</v>
      </c>
    </row>
    <row r="4" ht="24.96" customHeight="1">
      <c r="B4" s="17"/>
      <c r="C4" s="18"/>
      <c r="D4" s="19" t="s">
        <v>9</v>
      </c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  <c r="AA4" s="18"/>
      <c r="AB4" s="18"/>
      <c r="AC4" s="18"/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6"/>
      <c r="AS4" s="20" t="s">
        <v>10</v>
      </c>
      <c r="BE4" s="21" t="s">
        <v>11</v>
      </c>
      <c r="BS4" s="13" t="s">
        <v>12</v>
      </c>
    </row>
    <row r="5" ht="12" customHeight="1">
      <c r="B5" s="17"/>
      <c r="C5" s="18"/>
      <c r="D5" s="22" t="s">
        <v>13</v>
      </c>
      <c r="E5" s="18"/>
      <c r="F5" s="18"/>
      <c r="G5" s="18"/>
      <c r="H5" s="18"/>
      <c r="I5" s="18"/>
      <c r="J5" s="18"/>
      <c r="K5" s="23" t="s">
        <v>14</v>
      </c>
      <c r="L5" s="18"/>
      <c r="M5" s="18"/>
      <c r="N5" s="18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  <c r="AA5" s="18"/>
      <c r="AB5" s="18"/>
      <c r="AC5" s="18"/>
      <c r="AD5" s="18"/>
      <c r="AE5" s="18"/>
      <c r="AF5" s="18"/>
      <c r="AG5" s="18"/>
      <c r="AH5" s="18"/>
      <c r="AI5" s="18"/>
      <c r="AJ5" s="18"/>
      <c r="AK5" s="18"/>
      <c r="AL5" s="18"/>
      <c r="AM5" s="18"/>
      <c r="AN5" s="18"/>
      <c r="AO5" s="18"/>
      <c r="AP5" s="18"/>
      <c r="AQ5" s="18"/>
      <c r="AR5" s="16"/>
      <c r="BE5" s="24" t="s">
        <v>15</v>
      </c>
      <c r="BS5" s="13" t="s">
        <v>6</v>
      </c>
    </row>
    <row r="6" ht="36.96" customHeight="1">
      <c r="B6" s="17"/>
      <c r="C6" s="18"/>
      <c r="D6" s="25" t="s">
        <v>16</v>
      </c>
      <c r="E6" s="18"/>
      <c r="F6" s="18"/>
      <c r="G6" s="18"/>
      <c r="H6" s="18"/>
      <c r="I6" s="18"/>
      <c r="J6" s="18"/>
      <c r="K6" s="26" t="s">
        <v>17</v>
      </c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  <c r="AA6" s="18"/>
      <c r="AB6" s="18"/>
      <c r="AC6" s="18"/>
      <c r="AD6" s="18"/>
      <c r="AE6" s="18"/>
      <c r="AF6" s="18"/>
      <c r="AG6" s="18"/>
      <c r="AH6" s="18"/>
      <c r="AI6" s="18"/>
      <c r="AJ6" s="18"/>
      <c r="AK6" s="18"/>
      <c r="AL6" s="18"/>
      <c r="AM6" s="18"/>
      <c r="AN6" s="18"/>
      <c r="AO6" s="18"/>
      <c r="AP6" s="18"/>
      <c r="AQ6" s="18"/>
      <c r="AR6" s="16"/>
      <c r="BE6" s="27"/>
      <c r="BS6" s="13" t="s">
        <v>6</v>
      </c>
    </row>
    <row r="7" ht="12" customHeight="1">
      <c r="B7" s="17"/>
      <c r="C7" s="18"/>
      <c r="D7" s="28" t="s">
        <v>18</v>
      </c>
      <c r="E7" s="18"/>
      <c r="F7" s="18"/>
      <c r="G7" s="18"/>
      <c r="H7" s="18"/>
      <c r="I7" s="18"/>
      <c r="J7" s="18"/>
      <c r="K7" s="23" t="s">
        <v>1</v>
      </c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/>
      <c r="AI7" s="18"/>
      <c r="AJ7" s="18"/>
      <c r="AK7" s="28" t="s">
        <v>19</v>
      </c>
      <c r="AL7" s="18"/>
      <c r="AM7" s="18"/>
      <c r="AN7" s="23" t="s">
        <v>1</v>
      </c>
      <c r="AO7" s="18"/>
      <c r="AP7" s="18"/>
      <c r="AQ7" s="18"/>
      <c r="AR7" s="16"/>
      <c r="BE7" s="27"/>
      <c r="BS7" s="13" t="s">
        <v>6</v>
      </c>
    </row>
    <row r="8" ht="12" customHeight="1">
      <c r="B8" s="17"/>
      <c r="C8" s="18"/>
      <c r="D8" s="28" t="s">
        <v>20</v>
      </c>
      <c r="E8" s="18"/>
      <c r="F8" s="18"/>
      <c r="G8" s="18"/>
      <c r="H8" s="18"/>
      <c r="I8" s="18"/>
      <c r="J8" s="18"/>
      <c r="K8" s="23" t="s">
        <v>21</v>
      </c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28" t="s">
        <v>22</v>
      </c>
      <c r="AL8" s="18"/>
      <c r="AM8" s="18"/>
      <c r="AN8" s="29" t="s">
        <v>23</v>
      </c>
      <c r="AO8" s="18"/>
      <c r="AP8" s="18"/>
      <c r="AQ8" s="18"/>
      <c r="AR8" s="16"/>
      <c r="BE8" s="27"/>
      <c r="BS8" s="13" t="s">
        <v>6</v>
      </c>
    </row>
    <row r="9" ht="14.4" customHeight="1">
      <c r="B9" s="17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8"/>
      <c r="AJ9" s="18"/>
      <c r="AK9" s="18"/>
      <c r="AL9" s="18"/>
      <c r="AM9" s="18"/>
      <c r="AN9" s="18"/>
      <c r="AO9" s="18"/>
      <c r="AP9" s="18"/>
      <c r="AQ9" s="18"/>
      <c r="AR9" s="16"/>
      <c r="BE9" s="27"/>
      <c r="BS9" s="13" t="s">
        <v>6</v>
      </c>
    </row>
    <row r="10" ht="12" customHeight="1">
      <c r="B10" s="17"/>
      <c r="C10" s="18"/>
      <c r="D10" s="28" t="s">
        <v>24</v>
      </c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/>
      <c r="AI10" s="18"/>
      <c r="AJ10" s="18"/>
      <c r="AK10" s="28" t="s">
        <v>25</v>
      </c>
      <c r="AL10" s="18"/>
      <c r="AM10" s="18"/>
      <c r="AN10" s="23" t="s">
        <v>26</v>
      </c>
      <c r="AO10" s="18"/>
      <c r="AP10" s="18"/>
      <c r="AQ10" s="18"/>
      <c r="AR10" s="16"/>
      <c r="BE10" s="27"/>
      <c r="BS10" s="13" t="s">
        <v>6</v>
      </c>
    </row>
    <row r="11" ht="18.48" customHeight="1">
      <c r="B11" s="17"/>
      <c r="C11" s="18"/>
      <c r="D11" s="18"/>
      <c r="E11" s="23" t="s">
        <v>27</v>
      </c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28" t="s">
        <v>28</v>
      </c>
      <c r="AL11" s="18"/>
      <c r="AM11" s="18"/>
      <c r="AN11" s="23" t="s">
        <v>29</v>
      </c>
      <c r="AO11" s="18"/>
      <c r="AP11" s="18"/>
      <c r="AQ11" s="18"/>
      <c r="AR11" s="16"/>
      <c r="BE11" s="27"/>
      <c r="BS11" s="13" t="s">
        <v>6</v>
      </c>
    </row>
    <row r="12" ht="6.96" customHeight="1">
      <c r="B12" s="17"/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  <c r="AA12" s="18"/>
      <c r="AB12" s="18"/>
      <c r="AC12" s="18"/>
      <c r="AD12" s="18"/>
      <c r="AE12" s="18"/>
      <c r="AF12" s="18"/>
      <c r="AG12" s="18"/>
      <c r="AH12" s="18"/>
      <c r="AI12" s="18"/>
      <c r="AJ12" s="18"/>
      <c r="AK12" s="18"/>
      <c r="AL12" s="18"/>
      <c r="AM12" s="18"/>
      <c r="AN12" s="18"/>
      <c r="AO12" s="18"/>
      <c r="AP12" s="18"/>
      <c r="AQ12" s="18"/>
      <c r="AR12" s="16"/>
      <c r="BE12" s="27"/>
      <c r="BS12" s="13" t="s">
        <v>6</v>
      </c>
    </row>
    <row r="13" ht="12" customHeight="1">
      <c r="B13" s="17"/>
      <c r="C13" s="18"/>
      <c r="D13" s="28" t="s">
        <v>30</v>
      </c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  <c r="AA13" s="18"/>
      <c r="AB13" s="18"/>
      <c r="AC13" s="18"/>
      <c r="AD13" s="18"/>
      <c r="AE13" s="18"/>
      <c r="AF13" s="18"/>
      <c r="AG13" s="18"/>
      <c r="AH13" s="18"/>
      <c r="AI13" s="18"/>
      <c r="AJ13" s="18"/>
      <c r="AK13" s="28" t="s">
        <v>25</v>
      </c>
      <c r="AL13" s="18"/>
      <c r="AM13" s="18"/>
      <c r="AN13" s="30" t="s">
        <v>31</v>
      </c>
      <c r="AO13" s="18"/>
      <c r="AP13" s="18"/>
      <c r="AQ13" s="18"/>
      <c r="AR13" s="16"/>
      <c r="BE13" s="27"/>
      <c r="BS13" s="13" t="s">
        <v>6</v>
      </c>
    </row>
    <row r="14">
      <c r="B14" s="17"/>
      <c r="C14" s="18"/>
      <c r="D14" s="18"/>
      <c r="E14" s="30" t="s">
        <v>31</v>
      </c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/>
      <c r="R14" s="3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  <c r="AF14" s="31"/>
      <c r="AG14" s="31"/>
      <c r="AH14" s="31"/>
      <c r="AI14" s="31"/>
      <c r="AJ14" s="31"/>
      <c r="AK14" s="28" t="s">
        <v>28</v>
      </c>
      <c r="AL14" s="18"/>
      <c r="AM14" s="18"/>
      <c r="AN14" s="30" t="s">
        <v>31</v>
      </c>
      <c r="AO14" s="18"/>
      <c r="AP14" s="18"/>
      <c r="AQ14" s="18"/>
      <c r="AR14" s="16"/>
      <c r="BE14" s="27"/>
      <c r="BS14" s="13" t="s">
        <v>6</v>
      </c>
    </row>
    <row r="15" ht="6.96" customHeight="1">
      <c r="B15" s="17"/>
      <c r="C15" s="18"/>
      <c r="D15" s="18"/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8"/>
      <c r="AI15" s="18"/>
      <c r="AJ15" s="18"/>
      <c r="AK15" s="18"/>
      <c r="AL15" s="18"/>
      <c r="AM15" s="18"/>
      <c r="AN15" s="18"/>
      <c r="AO15" s="18"/>
      <c r="AP15" s="18"/>
      <c r="AQ15" s="18"/>
      <c r="AR15" s="16"/>
      <c r="BE15" s="27"/>
      <c r="BS15" s="13" t="s">
        <v>4</v>
      </c>
    </row>
    <row r="16" ht="12" customHeight="1">
      <c r="B16" s="17"/>
      <c r="C16" s="18"/>
      <c r="D16" s="28" t="s">
        <v>32</v>
      </c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  <c r="AI16" s="18"/>
      <c r="AJ16" s="18"/>
      <c r="AK16" s="28" t="s">
        <v>25</v>
      </c>
      <c r="AL16" s="18"/>
      <c r="AM16" s="18"/>
      <c r="AN16" s="23" t="s">
        <v>1</v>
      </c>
      <c r="AO16" s="18"/>
      <c r="AP16" s="18"/>
      <c r="AQ16" s="18"/>
      <c r="AR16" s="16"/>
      <c r="BE16" s="27"/>
      <c r="BS16" s="13" t="s">
        <v>4</v>
      </c>
    </row>
    <row r="17" ht="18.48" customHeight="1">
      <c r="B17" s="17"/>
      <c r="C17" s="18"/>
      <c r="D17" s="18"/>
      <c r="E17" s="23" t="s">
        <v>33</v>
      </c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  <c r="AF17" s="18"/>
      <c r="AG17" s="18"/>
      <c r="AH17" s="18"/>
      <c r="AI17" s="18"/>
      <c r="AJ17" s="18"/>
      <c r="AK17" s="28" t="s">
        <v>28</v>
      </c>
      <c r="AL17" s="18"/>
      <c r="AM17" s="18"/>
      <c r="AN17" s="23" t="s">
        <v>1</v>
      </c>
      <c r="AO17" s="18"/>
      <c r="AP17" s="18"/>
      <c r="AQ17" s="18"/>
      <c r="AR17" s="16"/>
      <c r="BE17" s="27"/>
      <c r="BS17" s="13" t="s">
        <v>34</v>
      </c>
    </row>
    <row r="18" ht="6.96" customHeight="1">
      <c r="B18" s="17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18"/>
      <c r="AD18" s="18"/>
      <c r="AE18" s="18"/>
      <c r="AF18" s="18"/>
      <c r="AG18" s="18"/>
      <c r="AH18" s="18"/>
      <c r="AI18" s="18"/>
      <c r="AJ18" s="18"/>
      <c r="AK18" s="18"/>
      <c r="AL18" s="18"/>
      <c r="AM18" s="18"/>
      <c r="AN18" s="18"/>
      <c r="AO18" s="18"/>
      <c r="AP18" s="18"/>
      <c r="AQ18" s="18"/>
      <c r="AR18" s="16"/>
      <c r="BE18" s="27"/>
      <c r="BS18" s="13" t="s">
        <v>6</v>
      </c>
    </row>
    <row r="19" ht="12" customHeight="1">
      <c r="B19" s="17"/>
      <c r="C19" s="18"/>
      <c r="D19" s="28" t="s">
        <v>35</v>
      </c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28" t="s">
        <v>25</v>
      </c>
      <c r="AL19" s="18"/>
      <c r="AM19" s="18"/>
      <c r="AN19" s="23" t="s">
        <v>1</v>
      </c>
      <c r="AO19" s="18"/>
      <c r="AP19" s="18"/>
      <c r="AQ19" s="18"/>
      <c r="AR19" s="16"/>
      <c r="BE19" s="27"/>
      <c r="BS19" s="13" t="s">
        <v>6</v>
      </c>
    </row>
    <row r="20" ht="18.48" customHeight="1">
      <c r="B20" s="17"/>
      <c r="C20" s="18"/>
      <c r="D20" s="18"/>
      <c r="E20" s="23" t="s">
        <v>33</v>
      </c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  <c r="AF20" s="18"/>
      <c r="AG20" s="18"/>
      <c r="AH20" s="18"/>
      <c r="AI20" s="18"/>
      <c r="AJ20" s="18"/>
      <c r="AK20" s="28" t="s">
        <v>28</v>
      </c>
      <c r="AL20" s="18"/>
      <c r="AM20" s="18"/>
      <c r="AN20" s="23" t="s">
        <v>1</v>
      </c>
      <c r="AO20" s="18"/>
      <c r="AP20" s="18"/>
      <c r="AQ20" s="18"/>
      <c r="AR20" s="16"/>
      <c r="BE20" s="27"/>
      <c r="BS20" s="13" t="s">
        <v>34</v>
      </c>
    </row>
    <row r="21" ht="6.96" customHeight="1">
      <c r="B21" s="17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18"/>
      <c r="AF21" s="18"/>
      <c r="AG21" s="18"/>
      <c r="AH21" s="18"/>
      <c r="AI21" s="18"/>
      <c r="AJ21" s="18"/>
      <c r="AK21" s="18"/>
      <c r="AL21" s="18"/>
      <c r="AM21" s="18"/>
      <c r="AN21" s="18"/>
      <c r="AO21" s="18"/>
      <c r="AP21" s="18"/>
      <c r="AQ21" s="18"/>
      <c r="AR21" s="16"/>
      <c r="BE21" s="27"/>
    </row>
    <row r="22" ht="12" customHeight="1">
      <c r="B22" s="17"/>
      <c r="C22" s="18"/>
      <c r="D22" s="28" t="s">
        <v>36</v>
      </c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  <c r="AA22" s="18"/>
      <c r="AB22" s="18"/>
      <c r="AC22" s="18"/>
      <c r="AD22" s="18"/>
      <c r="AE22" s="18"/>
      <c r="AF22" s="18"/>
      <c r="AG22" s="18"/>
      <c r="AH22" s="18"/>
      <c r="AI22" s="18"/>
      <c r="AJ22" s="18"/>
      <c r="AK22" s="18"/>
      <c r="AL22" s="18"/>
      <c r="AM22" s="18"/>
      <c r="AN22" s="18"/>
      <c r="AO22" s="18"/>
      <c r="AP22" s="18"/>
      <c r="AQ22" s="18"/>
      <c r="AR22" s="16"/>
      <c r="BE22" s="27"/>
    </row>
    <row r="23" ht="16.5" customHeight="1">
      <c r="B23" s="17"/>
      <c r="C23" s="18"/>
      <c r="D23" s="18"/>
      <c r="E23" s="32" t="s">
        <v>1</v>
      </c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  <c r="AF23" s="32"/>
      <c r="AG23" s="32"/>
      <c r="AH23" s="32"/>
      <c r="AI23" s="32"/>
      <c r="AJ23" s="32"/>
      <c r="AK23" s="32"/>
      <c r="AL23" s="32"/>
      <c r="AM23" s="32"/>
      <c r="AN23" s="32"/>
      <c r="AO23" s="18"/>
      <c r="AP23" s="18"/>
      <c r="AQ23" s="18"/>
      <c r="AR23" s="16"/>
      <c r="BE23" s="27"/>
    </row>
    <row r="24" ht="6.96" customHeight="1">
      <c r="B24" s="17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18"/>
      <c r="AD24" s="18"/>
      <c r="AE24" s="18"/>
      <c r="AF24" s="18"/>
      <c r="AG24" s="18"/>
      <c r="AH24" s="18"/>
      <c r="AI24" s="18"/>
      <c r="AJ24" s="18"/>
      <c r="AK24" s="18"/>
      <c r="AL24" s="18"/>
      <c r="AM24" s="18"/>
      <c r="AN24" s="18"/>
      <c r="AO24" s="18"/>
      <c r="AP24" s="18"/>
      <c r="AQ24" s="18"/>
      <c r="AR24" s="16"/>
      <c r="BE24" s="27"/>
    </row>
    <row r="25" ht="6.96" customHeight="1">
      <c r="B25" s="17"/>
      <c r="C25" s="18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18"/>
      <c r="AQ25" s="18"/>
      <c r="AR25" s="16"/>
      <c r="BE25" s="27"/>
    </row>
    <row r="26" s="1" customFormat="1" ht="25.92" customHeight="1">
      <c r="B26" s="34"/>
      <c r="C26" s="35"/>
      <c r="D26" s="36" t="s">
        <v>37</v>
      </c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38">
        <f>ROUND(AG54,2)</f>
        <v>0</v>
      </c>
      <c r="AL26" s="37"/>
      <c r="AM26" s="37"/>
      <c r="AN26" s="37"/>
      <c r="AO26" s="37"/>
      <c r="AP26" s="35"/>
      <c r="AQ26" s="35"/>
      <c r="AR26" s="39"/>
      <c r="BE26" s="27"/>
    </row>
    <row r="27" s="1" customFormat="1" ht="6.96" customHeight="1">
      <c r="B27" s="34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5"/>
      <c r="AJ27" s="35"/>
      <c r="AK27" s="35"/>
      <c r="AL27" s="35"/>
      <c r="AM27" s="35"/>
      <c r="AN27" s="35"/>
      <c r="AO27" s="35"/>
      <c r="AP27" s="35"/>
      <c r="AQ27" s="35"/>
      <c r="AR27" s="39"/>
      <c r="BE27" s="27"/>
    </row>
    <row r="28" s="1" customFormat="1">
      <c r="B28" s="34"/>
      <c r="C28" s="35"/>
      <c r="D28" s="35"/>
      <c r="E28" s="35"/>
      <c r="F28" s="35"/>
      <c r="G28" s="35"/>
      <c r="H28" s="35"/>
      <c r="I28" s="35"/>
      <c r="J28" s="35"/>
      <c r="K28" s="35"/>
      <c r="L28" s="40" t="s">
        <v>38</v>
      </c>
      <c r="M28" s="40"/>
      <c r="N28" s="40"/>
      <c r="O28" s="40"/>
      <c r="P28" s="40"/>
      <c r="Q28" s="35"/>
      <c r="R28" s="35"/>
      <c r="S28" s="35"/>
      <c r="T28" s="35"/>
      <c r="U28" s="35"/>
      <c r="V28" s="35"/>
      <c r="W28" s="40" t="s">
        <v>39</v>
      </c>
      <c r="X28" s="40"/>
      <c r="Y28" s="40"/>
      <c r="Z28" s="40"/>
      <c r="AA28" s="40"/>
      <c r="AB28" s="40"/>
      <c r="AC28" s="40"/>
      <c r="AD28" s="40"/>
      <c r="AE28" s="40"/>
      <c r="AF28" s="35"/>
      <c r="AG28" s="35"/>
      <c r="AH28" s="35"/>
      <c r="AI28" s="35"/>
      <c r="AJ28" s="35"/>
      <c r="AK28" s="40" t="s">
        <v>40</v>
      </c>
      <c r="AL28" s="40"/>
      <c r="AM28" s="40"/>
      <c r="AN28" s="40"/>
      <c r="AO28" s="40"/>
      <c r="AP28" s="35"/>
      <c r="AQ28" s="35"/>
      <c r="AR28" s="39"/>
      <c r="BE28" s="27"/>
    </row>
    <row r="29" s="2" customFormat="1" ht="14.4" customHeight="1">
      <c r="B29" s="41"/>
      <c r="C29" s="42"/>
      <c r="D29" s="28" t="s">
        <v>41</v>
      </c>
      <c r="E29" s="42"/>
      <c r="F29" s="28" t="s">
        <v>42</v>
      </c>
      <c r="G29" s="42"/>
      <c r="H29" s="42"/>
      <c r="I29" s="42"/>
      <c r="J29" s="42"/>
      <c r="K29" s="42"/>
      <c r="L29" s="43">
        <v>0.20999999999999999</v>
      </c>
      <c r="M29" s="42"/>
      <c r="N29" s="42"/>
      <c r="O29" s="42"/>
      <c r="P29" s="42"/>
      <c r="Q29" s="42"/>
      <c r="R29" s="42"/>
      <c r="S29" s="42"/>
      <c r="T29" s="42"/>
      <c r="U29" s="42"/>
      <c r="V29" s="42"/>
      <c r="W29" s="44">
        <f>ROUND(AZ54, 2)</f>
        <v>0</v>
      </c>
      <c r="X29" s="42"/>
      <c r="Y29" s="42"/>
      <c r="Z29" s="42"/>
      <c r="AA29" s="42"/>
      <c r="AB29" s="42"/>
      <c r="AC29" s="42"/>
      <c r="AD29" s="42"/>
      <c r="AE29" s="42"/>
      <c r="AF29" s="42"/>
      <c r="AG29" s="42"/>
      <c r="AH29" s="42"/>
      <c r="AI29" s="42"/>
      <c r="AJ29" s="42"/>
      <c r="AK29" s="44">
        <f>ROUND(AV54, 2)</f>
        <v>0</v>
      </c>
      <c r="AL29" s="42"/>
      <c r="AM29" s="42"/>
      <c r="AN29" s="42"/>
      <c r="AO29" s="42"/>
      <c r="AP29" s="42"/>
      <c r="AQ29" s="42"/>
      <c r="AR29" s="45"/>
      <c r="BE29" s="27"/>
    </row>
    <row r="30" s="2" customFormat="1" ht="14.4" customHeight="1">
      <c r="B30" s="41"/>
      <c r="C30" s="42"/>
      <c r="D30" s="42"/>
      <c r="E30" s="42"/>
      <c r="F30" s="28" t="s">
        <v>43</v>
      </c>
      <c r="G30" s="42"/>
      <c r="H30" s="42"/>
      <c r="I30" s="42"/>
      <c r="J30" s="42"/>
      <c r="K30" s="42"/>
      <c r="L30" s="43">
        <v>0.14999999999999999</v>
      </c>
      <c r="M30" s="42"/>
      <c r="N30" s="42"/>
      <c r="O30" s="42"/>
      <c r="P30" s="42"/>
      <c r="Q30" s="42"/>
      <c r="R30" s="42"/>
      <c r="S30" s="42"/>
      <c r="T30" s="42"/>
      <c r="U30" s="42"/>
      <c r="V30" s="42"/>
      <c r="W30" s="44">
        <f>ROUND(BA54, 2)</f>
        <v>0</v>
      </c>
      <c r="X30" s="42"/>
      <c r="Y30" s="42"/>
      <c r="Z30" s="42"/>
      <c r="AA30" s="42"/>
      <c r="AB30" s="42"/>
      <c r="AC30" s="42"/>
      <c r="AD30" s="42"/>
      <c r="AE30" s="42"/>
      <c r="AF30" s="42"/>
      <c r="AG30" s="42"/>
      <c r="AH30" s="42"/>
      <c r="AI30" s="42"/>
      <c r="AJ30" s="42"/>
      <c r="AK30" s="44">
        <f>ROUND(AW54, 2)</f>
        <v>0</v>
      </c>
      <c r="AL30" s="42"/>
      <c r="AM30" s="42"/>
      <c r="AN30" s="42"/>
      <c r="AO30" s="42"/>
      <c r="AP30" s="42"/>
      <c r="AQ30" s="42"/>
      <c r="AR30" s="45"/>
      <c r="BE30" s="27"/>
    </row>
    <row r="31" hidden="1" s="2" customFormat="1" ht="14.4" customHeight="1">
      <c r="B31" s="41"/>
      <c r="C31" s="42"/>
      <c r="D31" s="42"/>
      <c r="E31" s="42"/>
      <c r="F31" s="28" t="s">
        <v>44</v>
      </c>
      <c r="G31" s="42"/>
      <c r="H31" s="42"/>
      <c r="I31" s="42"/>
      <c r="J31" s="42"/>
      <c r="K31" s="42"/>
      <c r="L31" s="43">
        <v>0.20999999999999999</v>
      </c>
      <c r="M31" s="42"/>
      <c r="N31" s="42"/>
      <c r="O31" s="42"/>
      <c r="P31" s="42"/>
      <c r="Q31" s="42"/>
      <c r="R31" s="42"/>
      <c r="S31" s="42"/>
      <c r="T31" s="42"/>
      <c r="U31" s="42"/>
      <c r="V31" s="42"/>
      <c r="W31" s="44">
        <f>ROUND(BB54, 2)</f>
        <v>0</v>
      </c>
      <c r="X31" s="42"/>
      <c r="Y31" s="42"/>
      <c r="Z31" s="42"/>
      <c r="AA31" s="42"/>
      <c r="AB31" s="42"/>
      <c r="AC31" s="42"/>
      <c r="AD31" s="42"/>
      <c r="AE31" s="42"/>
      <c r="AF31" s="42"/>
      <c r="AG31" s="42"/>
      <c r="AH31" s="42"/>
      <c r="AI31" s="42"/>
      <c r="AJ31" s="42"/>
      <c r="AK31" s="44">
        <v>0</v>
      </c>
      <c r="AL31" s="42"/>
      <c r="AM31" s="42"/>
      <c r="AN31" s="42"/>
      <c r="AO31" s="42"/>
      <c r="AP31" s="42"/>
      <c r="AQ31" s="42"/>
      <c r="AR31" s="45"/>
      <c r="BE31" s="27"/>
    </row>
    <row r="32" hidden="1" s="2" customFormat="1" ht="14.4" customHeight="1">
      <c r="B32" s="41"/>
      <c r="C32" s="42"/>
      <c r="D32" s="42"/>
      <c r="E32" s="42"/>
      <c r="F32" s="28" t="s">
        <v>45</v>
      </c>
      <c r="G32" s="42"/>
      <c r="H32" s="42"/>
      <c r="I32" s="42"/>
      <c r="J32" s="42"/>
      <c r="K32" s="42"/>
      <c r="L32" s="43">
        <v>0.14999999999999999</v>
      </c>
      <c r="M32" s="42"/>
      <c r="N32" s="42"/>
      <c r="O32" s="42"/>
      <c r="P32" s="42"/>
      <c r="Q32" s="42"/>
      <c r="R32" s="42"/>
      <c r="S32" s="42"/>
      <c r="T32" s="42"/>
      <c r="U32" s="42"/>
      <c r="V32" s="42"/>
      <c r="W32" s="44">
        <f>ROUND(BC54, 2)</f>
        <v>0</v>
      </c>
      <c r="X32" s="42"/>
      <c r="Y32" s="42"/>
      <c r="Z32" s="42"/>
      <c r="AA32" s="42"/>
      <c r="AB32" s="42"/>
      <c r="AC32" s="42"/>
      <c r="AD32" s="42"/>
      <c r="AE32" s="42"/>
      <c r="AF32" s="42"/>
      <c r="AG32" s="42"/>
      <c r="AH32" s="42"/>
      <c r="AI32" s="42"/>
      <c r="AJ32" s="42"/>
      <c r="AK32" s="44">
        <v>0</v>
      </c>
      <c r="AL32" s="42"/>
      <c r="AM32" s="42"/>
      <c r="AN32" s="42"/>
      <c r="AO32" s="42"/>
      <c r="AP32" s="42"/>
      <c r="AQ32" s="42"/>
      <c r="AR32" s="45"/>
      <c r="BE32" s="27"/>
    </row>
    <row r="33" hidden="1" s="2" customFormat="1" ht="14.4" customHeight="1">
      <c r="B33" s="41"/>
      <c r="C33" s="42"/>
      <c r="D33" s="42"/>
      <c r="E33" s="42"/>
      <c r="F33" s="28" t="s">
        <v>46</v>
      </c>
      <c r="G33" s="42"/>
      <c r="H33" s="42"/>
      <c r="I33" s="42"/>
      <c r="J33" s="42"/>
      <c r="K33" s="42"/>
      <c r="L33" s="43">
        <v>0</v>
      </c>
      <c r="M33" s="42"/>
      <c r="N33" s="42"/>
      <c r="O33" s="42"/>
      <c r="P33" s="42"/>
      <c r="Q33" s="42"/>
      <c r="R33" s="42"/>
      <c r="S33" s="42"/>
      <c r="T33" s="42"/>
      <c r="U33" s="42"/>
      <c r="V33" s="42"/>
      <c r="W33" s="44">
        <f>ROUND(BD54, 2)</f>
        <v>0</v>
      </c>
      <c r="X33" s="42"/>
      <c r="Y33" s="42"/>
      <c r="Z33" s="42"/>
      <c r="AA33" s="42"/>
      <c r="AB33" s="42"/>
      <c r="AC33" s="42"/>
      <c r="AD33" s="42"/>
      <c r="AE33" s="42"/>
      <c r="AF33" s="42"/>
      <c r="AG33" s="42"/>
      <c r="AH33" s="42"/>
      <c r="AI33" s="42"/>
      <c r="AJ33" s="42"/>
      <c r="AK33" s="44">
        <v>0</v>
      </c>
      <c r="AL33" s="42"/>
      <c r="AM33" s="42"/>
      <c r="AN33" s="42"/>
      <c r="AO33" s="42"/>
      <c r="AP33" s="42"/>
      <c r="AQ33" s="42"/>
      <c r="AR33" s="45"/>
      <c r="BE33" s="27"/>
    </row>
    <row r="34" s="1" customFormat="1" ht="6.96" customHeight="1">
      <c r="B34" s="34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9"/>
      <c r="BE34" s="27"/>
    </row>
    <row r="35" s="1" customFormat="1" ht="25.92" customHeight="1">
      <c r="B35" s="34"/>
      <c r="C35" s="46"/>
      <c r="D35" s="47" t="s">
        <v>47</v>
      </c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9" t="s">
        <v>48</v>
      </c>
      <c r="U35" s="48"/>
      <c r="V35" s="48"/>
      <c r="W35" s="48"/>
      <c r="X35" s="50" t="s">
        <v>49</v>
      </c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51">
        <f>SUM(AK26:AK33)</f>
        <v>0</v>
      </c>
      <c r="AL35" s="48"/>
      <c r="AM35" s="48"/>
      <c r="AN35" s="48"/>
      <c r="AO35" s="52"/>
      <c r="AP35" s="46"/>
      <c r="AQ35" s="46"/>
      <c r="AR35" s="39"/>
    </row>
    <row r="36" s="1" customFormat="1" ht="6.96" customHeight="1">
      <c r="B36" s="34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9"/>
    </row>
    <row r="37" s="1" customFormat="1" ht="6.96" customHeight="1">
      <c r="B37" s="53"/>
      <c r="C37" s="54"/>
      <c r="D37" s="54"/>
      <c r="E37" s="54"/>
      <c r="F37" s="54"/>
      <c r="G37" s="54"/>
      <c r="H37" s="54"/>
      <c r="I37" s="54"/>
      <c r="J37" s="54"/>
      <c r="K37" s="54"/>
      <c r="L37" s="54"/>
      <c r="M37" s="54"/>
      <c r="N37" s="54"/>
      <c r="O37" s="54"/>
      <c r="P37" s="54"/>
      <c r="Q37" s="54"/>
      <c r="R37" s="54"/>
      <c r="S37" s="54"/>
      <c r="T37" s="54"/>
      <c r="U37" s="54"/>
      <c r="V37" s="54"/>
      <c r="W37" s="54"/>
      <c r="X37" s="54"/>
      <c r="Y37" s="54"/>
      <c r="Z37" s="54"/>
      <c r="AA37" s="54"/>
      <c r="AB37" s="54"/>
      <c r="AC37" s="54"/>
      <c r="AD37" s="54"/>
      <c r="AE37" s="54"/>
      <c r="AF37" s="54"/>
      <c r="AG37" s="54"/>
      <c r="AH37" s="54"/>
      <c r="AI37" s="54"/>
      <c r="AJ37" s="54"/>
      <c r="AK37" s="54"/>
      <c r="AL37" s="54"/>
      <c r="AM37" s="54"/>
      <c r="AN37" s="54"/>
      <c r="AO37" s="54"/>
      <c r="AP37" s="54"/>
      <c r="AQ37" s="54"/>
      <c r="AR37" s="39"/>
    </row>
    <row r="41" s="1" customFormat="1" ht="6.96" customHeight="1">
      <c r="B41" s="55"/>
      <c r="C41" s="56"/>
      <c r="D41" s="56"/>
      <c r="E41" s="56"/>
      <c r="F41" s="56"/>
      <c r="G41" s="56"/>
      <c r="H41" s="56"/>
      <c r="I41" s="56"/>
      <c r="J41" s="56"/>
      <c r="K41" s="56"/>
      <c r="L41" s="56"/>
      <c r="M41" s="56"/>
      <c r="N41" s="56"/>
      <c r="O41" s="56"/>
      <c r="P41" s="56"/>
      <c r="Q41" s="56"/>
      <c r="R41" s="56"/>
      <c r="S41" s="56"/>
      <c r="T41" s="56"/>
      <c r="U41" s="56"/>
      <c r="V41" s="56"/>
      <c r="W41" s="56"/>
      <c r="X41" s="56"/>
      <c r="Y41" s="56"/>
      <c r="Z41" s="56"/>
      <c r="AA41" s="56"/>
      <c r="AB41" s="56"/>
      <c r="AC41" s="56"/>
      <c r="AD41" s="56"/>
      <c r="AE41" s="56"/>
      <c r="AF41" s="56"/>
      <c r="AG41" s="56"/>
      <c r="AH41" s="56"/>
      <c r="AI41" s="56"/>
      <c r="AJ41" s="56"/>
      <c r="AK41" s="56"/>
      <c r="AL41" s="56"/>
      <c r="AM41" s="56"/>
      <c r="AN41" s="56"/>
      <c r="AO41" s="56"/>
      <c r="AP41" s="56"/>
      <c r="AQ41" s="56"/>
      <c r="AR41" s="39"/>
    </row>
    <row r="42" s="1" customFormat="1" ht="24.96" customHeight="1">
      <c r="B42" s="34"/>
      <c r="C42" s="19" t="s">
        <v>50</v>
      </c>
      <c r="D42" s="35"/>
      <c r="E42" s="35"/>
      <c r="F42" s="35"/>
      <c r="G42" s="35"/>
      <c r="H42" s="35"/>
      <c r="I42" s="35"/>
      <c r="J42" s="35"/>
      <c r="K42" s="35"/>
      <c r="L42" s="35"/>
      <c r="M42" s="35"/>
      <c r="N42" s="35"/>
      <c r="O42" s="35"/>
      <c r="P42" s="35"/>
      <c r="Q42" s="35"/>
      <c r="R42" s="35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  <c r="AF42" s="35"/>
      <c r="AG42" s="35"/>
      <c r="AH42" s="35"/>
      <c r="AI42" s="35"/>
      <c r="AJ42" s="35"/>
      <c r="AK42" s="35"/>
      <c r="AL42" s="35"/>
      <c r="AM42" s="35"/>
      <c r="AN42" s="35"/>
      <c r="AO42" s="35"/>
      <c r="AP42" s="35"/>
      <c r="AQ42" s="35"/>
      <c r="AR42" s="39"/>
    </row>
    <row r="43" s="1" customFormat="1" ht="6.96" customHeight="1">
      <c r="B43" s="34"/>
      <c r="C43" s="35"/>
      <c r="D43" s="35"/>
      <c r="E43" s="35"/>
      <c r="F43" s="35"/>
      <c r="G43" s="35"/>
      <c r="H43" s="35"/>
      <c r="I43" s="35"/>
      <c r="J43" s="35"/>
      <c r="K43" s="35"/>
      <c r="L43" s="35"/>
      <c r="M43" s="35"/>
      <c r="N43" s="35"/>
      <c r="O43" s="35"/>
      <c r="P43" s="35"/>
      <c r="Q43" s="35"/>
      <c r="R43" s="35"/>
      <c r="S43" s="35"/>
      <c r="T43" s="35"/>
      <c r="U43" s="35"/>
      <c r="V43" s="35"/>
      <c r="W43" s="35"/>
      <c r="X43" s="35"/>
      <c r="Y43" s="35"/>
      <c r="Z43" s="35"/>
      <c r="AA43" s="35"/>
      <c r="AB43" s="35"/>
      <c r="AC43" s="35"/>
      <c r="AD43" s="35"/>
      <c r="AE43" s="35"/>
      <c r="AF43" s="35"/>
      <c r="AG43" s="35"/>
      <c r="AH43" s="35"/>
      <c r="AI43" s="35"/>
      <c r="AJ43" s="35"/>
      <c r="AK43" s="35"/>
      <c r="AL43" s="35"/>
      <c r="AM43" s="35"/>
      <c r="AN43" s="35"/>
      <c r="AO43" s="35"/>
      <c r="AP43" s="35"/>
      <c r="AQ43" s="35"/>
      <c r="AR43" s="39"/>
    </row>
    <row r="44" s="1" customFormat="1" ht="12" customHeight="1">
      <c r="B44" s="34"/>
      <c r="C44" s="28" t="s">
        <v>13</v>
      </c>
      <c r="D44" s="35"/>
      <c r="E44" s="35"/>
      <c r="F44" s="35"/>
      <c r="G44" s="35"/>
      <c r="H44" s="35"/>
      <c r="I44" s="35"/>
      <c r="J44" s="35"/>
      <c r="K44" s="35"/>
      <c r="L44" s="35" t="str">
        <f>K5</f>
        <v>65019065</v>
      </c>
      <c r="M44" s="35"/>
      <c r="N44" s="35"/>
      <c r="O44" s="35"/>
      <c r="P44" s="35"/>
      <c r="Q44" s="35"/>
      <c r="R44" s="35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  <c r="AF44" s="35"/>
      <c r="AG44" s="35"/>
      <c r="AH44" s="35"/>
      <c r="AI44" s="35"/>
      <c r="AJ44" s="35"/>
      <c r="AK44" s="35"/>
      <c r="AL44" s="35"/>
      <c r="AM44" s="35"/>
      <c r="AN44" s="35"/>
      <c r="AO44" s="35"/>
      <c r="AP44" s="35"/>
      <c r="AQ44" s="35"/>
      <c r="AR44" s="39"/>
    </row>
    <row r="45" s="3" customFormat="1" ht="36.96" customHeight="1">
      <c r="B45" s="57"/>
      <c r="C45" s="58" t="s">
        <v>16</v>
      </c>
      <c r="D45" s="59"/>
      <c r="E45" s="59"/>
      <c r="F45" s="59"/>
      <c r="G45" s="59"/>
      <c r="H45" s="59"/>
      <c r="I45" s="59"/>
      <c r="J45" s="59"/>
      <c r="K45" s="59"/>
      <c r="L45" s="60" t="str">
        <f>K6</f>
        <v>Údržba vyšší a nižší zeleně v obvodu OŘ - OBLAST Č. 6</v>
      </c>
      <c r="M45" s="59"/>
      <c r="N45" s="59"/>
      <c r="O45" s="59"/>
      <c r="P45" s="59"/>
      <c r="Q45" s="59"/>
      <c r="R45" s="59"/>
      <c r="S45" s="59"/>
      <c r="T45" s="59"/>
      <c r="U45" s="59"/>
      <c r="V45" s="59"/>
      <c r="W45" s="59"/>
      <c r="X45" s="59"/>
      <c r="Y45" s="59"/>
      <c r="Z45" s="59"/>
      <c r="AA45" s="59"/>
      <c r="AB45" s="59"/>
      <c r="AC45" s="59"/>
      <c r="AD45" s="59"/>
      <c r="AE45" s="59"/>
      <c r="AF45" s="59"/>
      <c r="AG45" s="59"/>
      <c r="AH45" s="59"/>
      <c r="AI45" s="59"/>
      <c r="AJ45" s="59"/>
      <c r="AK45" s="59"/>
      <c r="AL45" s="59"/>
      <c r="AM45" s="59"/>
      <c r="AN45" s="59"/>
      <c r="AO45" s="59"/>
      <c r="AP45" s="59"/>
      <c r="AQ45" s="59"/>
      <c r="AR45" s="61"/>
    </row>
    <row r="46" s="1" customFormat="1" ht="6.96" customHeight="1">
      <c r="B46" s="34"/>
      <c r="C46" s="35"/>
      <c r="D46" s="35"/>
      <c r="E46" s="35"/>
      <c r="F46" s="35"/>
      <c r="G46" s="35"/>
      <c r="H46" s="35"/>
      <c r="I46" s="35"/>
      <c r="J46" s="35"/>
      <c r="K46" s="35"/>
      <c r="L46" s="35"/>
      <c r="M46" s="35"/>
      <c r="N46" s="35"/>
      <c r="O46" s="35"/>
      <c r="P46" s="35"/>
      <c r="Q46" s="35"/>
      <c r="R46" s="35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  <c r="AF46" s="35"/>
      <c r="AG46" s="35"/>
      <c r="AH46" s="35"/>
      <c r="AI46" s="35"/>
      <c r="AJ46" s="35"/>
      <c r="AK46" s="35"/>
      <c r="AL46" s="35"/>
      <c r="AM46" s="35"/>
      <c r="AN46" s="35"/>
      <c r="AO46" s="35"/>
      <c r="AP46" s="35"/>
      <c r="AQ46" s="35"/>
      <c r="AR46" s="39"/>
    </row>
    <row r="47" s="1" customFormat="1" ht="12" customHeight="1">
      <c r="B47" s="34"/>
      <c r="C47" s="28" t="s">
        <v>20</v>
      </c>
      <c r="D47" s="35"/>
      <c r="E47" s="35"/>
      <c r="F47" s="35"/>
      <c r="G47" s="35"/>
      <c r="H47" s="35"/>
      <c r="I47" s="35"/>
      <c r="J47" s="35"/>
      <c r="K47" s="35"/>
      <c r="L47" s="62" t="str">
        <f>IF(K8="","",K8)</f>
        <v>obvod ST Ústí nad labem</v>
      </c>
      <c r="M47" s="35"/>
      <c r="N47" s="35"/>
      <c r="O47" s="35"/>
      <c r="P47" s="35"/>
      <c r="Q47" s="35"/>
      <c r="R47" s="35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  <c r="AF47" s="35"/>
      <c r="AG47" s="35"/>
      <c r="AH47" s="35"/>
      <c r="AI47" s="28" t="s">
        <v>22</v>
      </c>
      <c r="AJ47" s="35"/>
      <c r="AK47" s="35"/>
      <c r="AL47" s="35"/>
      <c r="AM47" s="63" t="str">
        <f>IF(AN8= "","",AN8)</f>
        <v>26. 2. 2019</v>
      </c>
      <c r="AN47" s="63"/>
      <c r="AO47" s="35"/>
      <c r="AP47" s="35"/>
      <c r="AQ47" s="35"/>
      <c r="AR47" s="39"/>
    </row>
    <row r="48" s="1" customFormat="1" ht="6.96" customHeight="1">
      <c r="B48" s="34"/>
      <c r="C48" s="35"/>
      <c r="D48" s="35"/>
      <c r="E48" s="35"/>
      <c r="F48" s="35"/>
      <c r="G48" s="35"/>
      <c r="H48" s="35"/>
      <c r="I48" s="35"/>
      <c r="J48" s="35"/>
      <c r="K48" s="35"/>
      <c r="L48" s="35"/>
      <c r="M48" s="35"/>
      <c r="N48" s="35"/>
      <c r="O48" s="35"/>
      <c r="P48" s="35"/>
      <c r="Q48" s="35"/>
      <c r="R48" s="35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  <c r="AF48" s="35"/>
      <c r="AG48" s="35"/>
      <c r="AH48" s="35"/>
      <c r="AI48" s="35"/>
      <c r="AJ48" s="35"/>
      <c r="AK48" s="35"/>
      <c r="AL48" s="35"/>
      <c r="AM48" s="35"/>
      <c r="AN48" s="35"/>
      <c r="AO48" s="35"/>
      <c r="AP48" s="35"/>
      <c r="AQ48" s="35"/>
      <c r="AR48" s="39"/>
    </row>
    <row r="49" s="1" customFormat="1" ht="13.65" customHeight="1">
      <c r="B49" s="34"/>
      <c r="C49" s="28" t="s">
        <v>24</v>
      </c>
      <c r="D49" s="35"/>
      <c r="E49" s="35"/>
      <c r="F49" s="35"/>
      <c r="G49" s="35"/>
      <c r="H49" s="35"/>
      <c r="I49" s="35"/>
      <c r="J49" s="35"/>
      <c r="K49" s="35"/>
      <c r="L49" s="35" t="str">
        <f>IF(E11= "","",E11)</f>
        <v>SŽDC s.o., OŘ Ústí n.L., ST Ústí n.L.</v>
      </c>
      <c r="M49" s="35"/>
      <c r="N49" s="35"/>
      <c r="O49" s="35"/>
      <c r="P49" s="35"/>
      <c r="Q49" s="35"/>
      <c r="R49" s="35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  <c r="AF49" s="35"/>
      <c r="AG49" s="35"/>
      <c r="AH49" s="35"/>
      <c r="AI49" s="28" t="s">
        <v>32</v>
      </c>
      <c r="AJ49" s="35"/>
      <c r="AK49" s="35"/>
      <c r="AL49" s="35"/>
      <c r="AM49" s="64" t="str">
        <f>IF(E17="","",E17)</f>
        <v xml:space="preserve"> </v>
      </c>
      <c r="AN49" s="35"/>
      <c r="AO49" s="35"/>
      <c r="AP49" s="35"/>
      <c r="AQ49" s="35"/>
      <c r="AR49" s="39"/>
      <c r="AS49" s="65" t="s">
        <v>51</v>
      </c>
      <c r="AT49" s="66"/>
      <c r="AU49" s="67"/>
      <c r="AV49" s="67"/>
      <c r="AW49" s="67"/>
      <c r="AX49" s="67"/>
      <c r="AY49" s="67"/>
      <c r="AZ49" s="67"/>
      <c r="BA49" s="67"/>
      <c r="BB49" s="67"/>
      <c r="BC49" s="67"/>
      <c r="BD49" s="68"/>
    </row>
    <row r="50" s="1" customFormat="1" ht="13.65" customHeight="1">
      <c r="B50" s="34"/>
      <c r="C50" s="28" t="s">
        <v>30</v>
      </c>
      <c r="D50" s="35"/>
      <c r="E50" s="35"/>
      <c r="F50" s="35"/>
      <c r="G50" s="35"/>
      <c r="H50" s="35"/>
      <c r="I50" s="35"/>
      <c r="J50" s="35"/>
      <c r="K50" s="35"/>
      <c r="L50" s="35" t="str">
        <f>IF(E14= "Vyplň údaj","",E14)</f>
        <v/>
      </c>
      <c r="M50" s="35"/>
      <c r="N50" s="35"/>
      <c r="O50" s="35"/>
      <c r="P50" s="35"/>
      <c r="Q50" s="35"/>
      <c r="R50" s="35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  <c r="AF50" s="35"/>
      <c r="AG50" s="35"/>
      <c r="AH50" s="35"/>
      <c r="AI50" s="28" t="s">
        <v>35</v>
      </c>
      <c r="AJ50" s="35"/>
      <c r="AK50" s="35"/>
      <c r="AL50" s="35"/>
      <c r="AM50" s="64" t="str">
        <f>IF(E20="","",E20)</f>
        <v xml:space="preserve"> </v>
      </c>
      <c r="AN50" s="35"/>
      <c r="AO50" s="35"/>
      <c r="AP50" s="35"/>
      <c r="AQ50" s="35"/>
      <c r="AR50" s="39"/>
      <c r="AS50" s="69"/>
      <c r="AT50" s="70"/>
      <c r="AU50" s="71"/>
      <c r="AV50" s="71"/>
      <c r="AW50" s="71"/>
      <c r="AX50" s="71"/>
      <c r="AY50" s="71"/>
      <c r="AZ50" s="71"/>
      <c r="BA50" s="71"/>
      <c r="BB50" s="71"/>
      <c r="BC50" s="71"/>
      <c r="BD50" s="72"/>
    </row>
    <row r="51" s="1" customFormat="1" ht="10.8" customHeight="1">
      <c r="B51" s="34"/>
      <c r="C51" s="35"/>
      <c r="D51" s="35"/>
      <c r="E51" s="35"/>
      <c r="F51" s="35"/>
      <c r="G51" s="35"/>
      <c r="H51" s="35"/>
      <c r="I51" s="35"/>
      <c r="J51" s="35"/>
      <c r="K51" s="35"/>
      <c r="L51" s="35"/>
      <c r="M51" s="35"/>
      <c r="N51" s="35"/>
      <c r="O51" s="35"/>
      <c r="P51" s="35"/>
      <c r="Q51" s="35"/>
      <c r="R51" s="35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  <c r="AF51" s="35"/>
      <c r="AG51" s="35"/>
      <c r="AH51" s="35"/>
      <c r="AI51" s="35"/>
      <c r="AJ51" s="35"/>
      <c r="AK51" s="35"/>
      <c r="AL51" s="35"/>
      <c r="AM51" s="35"/>
      <c r="AN51" s="35"/>
      <c r="AO51" s="35"/>
      <c r="AP51" s="35"/>
      <c r="AQ51" s="35"/>
      <c r="AR51" s="39"/>
      <c r="AS51" s="73"/>
      <c r="AT51" s="74"/>
      <c r="AU51" s="75"/>
      <c r="AV51" s="75"/>
      <c r="AW51" s="75"/>
      <c r="AX51" s="75"/>
      <c r="AY51" s="75"/>
      <c r="AZ51" s="75"/>
      <c r="BA51" s="75"/>
      <c r="BB51" s="75"/>
      <c r="BC51" s="75"/>
      <c r="BD51" s="76"/>
    </row>
    <row r="52" s="1" customFormat="1" ht="29.28" customHeight="1">
      <c r="B52" s="34"/>
      <c r="C52" s="77" t="s">
        <v>52</v>
      </c>
      <c r="D52" s="78"/>
      <c r="E52" s="78"/>
      <c r="F52" s="78"/>
      <c r="G52" s="78"/>
      <c r="H52" s="79"/>
      <c r="I52" s="80" t="s">
        <v>53</v>
      </c>
      <c r="J52" s="78"/>
      <c r="K52" s="78"/>
      <c r="L52" s="78"/>
      <c r="M52" s="78"/>
      <c r="N52" s="78"/>
      <c r="O52" s="78"/>
      <c r="P52" s="78"/>
      <c r="Q52" s="78"/>
      <c r="R52" s="78"/>
      <c r="S52" s="78"/>
      <c r="T52" s="78"/>
      <c r="U52" s="78"/>
      <c r="V52" s="78"/>
      <c r="W52" s="78"/>
      <c r="X52" s="78"/>
      <c r="Y52" s="78"/>
      <c r="Z52" s="78"/>
      <c r="AA52" s="78"/>
      <c r="AB52" s="78"/>
      <c r="AC52" s="78"/>
      <c r="AD52" s="78"/>
      <c r="AE52" s="78"/>
      <c r="AF52" s="78"/>
      <c r="AG52" s="81" t="s">
        <v>54</v>
      </c>
      <c r="AH52" s="78"/>
      <c r="AI52" s="78"/>
      <c r="AJ52" s="78"/>
      <c r="AK52" s="78"/>
      <c r="AL52" s="78"/>
      <c r="AM52" s="78"/>
      <c r="AN52" s="80" t="s">
        <v>55</v>
      </c>
      <c r="AO52" s="78"/>
      <c r="AP52" s="82"/>
      <c r="AQ52" s="83" t="s">
        <v>56</v>
      </c>
      <c r="AR52" s="39"/>
      <c r="AS52" s="84" t="s">
        <v>57</v>
      </c>
      <c r="AT52" s="85" t="s">
        <v>58</v>
      </c>
      <c r="AU52" s="85" t="s">
        <v>59</v>
      </c>
      <c r="AV52" s="85" t="s">
        <v>60</v>
      </c>
      <c r="AW52" s="85" t="s">
        <v>61</v>
      </c>
      <c r="AX52" s="85" t="s">
        <v>62</v>
      </c>
      <c r="AY52" s="85" t="s">
        <v>63</v>
      </c>
      <c r="AZ52" s="85" t="s">
        <v>64</v>
      </c>
      <c r="BA52" s="85" t="s">
        <v>65</v>
      </c>
      <c r="BB52" s="85" t="s">
        <v>66</v>
      </c>
      <c r="BC52" s="85" t="s">
        <v>67</v>
      </c>
      <c r="BD52" s="86" t="s">
        <v>68</v>
      </c>
    </row>
    <row r="53" s="1" customFormat="1" ht="10.8" customHeight="1">
      <c r="B53" s="34"/>
      <c r="C53" s="35"/>
      <c r="D53" s="35"/>
      <c r="E53" s="35"/>
      <c r="F53" s="35"/>
      <c r="G53" s="35"/>
      <c r="H53" s="35"/>
      <c r="I53" s="35"/>
      <c r="J53" s="35"/>
      <c r="K53" s="35"/>
      <c r="L53" s="35"/>
      <c r="M53" s="35"/>
      <c r="N53" s="35"/>
      <c r="O53" s="35"/>
      <c r="P53" s="35"/>
      <c r="Q53" s="35"/>
      <c r="R53" s="35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  <c r="AF53" s="35"/>
      <c r="AG53" s="35"/>
      <c r="AH53" s="35"/>
      <c r="AI53" s="35"/>
      <c r="AJ53" s="35"/>
      <c r="AK53" s="35"/>
      <c r="AL53" s="35"/>
      <c r="AM53" s="35"/>
      <c r="AN53" s="35"/>
      <c r="AO53" s="35"/>
      <c r="AP53" s="35"/>
      <c r="AQ53" s="35"/>
      <c r="AR53" s="39"/>
      <c r="AS53" s="87"/>
      <c r="AT53" s="88"/>
      <c r="AU53" s="88"/>
      <c r="AV53" s="88"/>
      <c r="AW53" s="88"/>
      <c r="AX53" s="88"/>
      <c r="AY53" s="88"/>
      <c r="AZ53" s="88"/>
      <c r="BA53" s="88"/>
      <c r="BB53" s="88"/>
      <c r="BC53" s="88"/>
      <c r="BD53" s="89"/>
    </row>
    <row r="54" s="4" customFormat="1" ht="32.4" customHeight="1">
      <c r="B54" s="90"/>
      <c r="C54" s="91" t="s">
        <v>69</v>
      </c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3">
        <f>ROUND(AG55,2)</f>
        <v>0</v>
      </c>
      <c r="AH54" s="93"/>
      <c r="AI54" s="93"/>
      <c r="AJ54" s="93"/>
      <c r="AK54" s="93"/>
      <c r="AL54" s="93"/>
      <c r="AM54" s="93"/>
      <c r="AN54" s="94">
        <f>SUM(AG54,AT54)</f>
        <v>0</v>
      </c>
      <c r="AO54" s="94"/>
      <c r="AP54" s="94"/>
      <c r="AQ54" s="95" t="s">
        <v>1</v>
      </c>
      <c r="AR54" s="96"/>
      <c r="AS54" s="97">
        <f>ROUND(AS55,2)</f>
        <v>0</v>
      </c>
      <c r="AT54" s="98">
        <f>ROUND(SUM(AV54:AW54),2)</f>
        <v>0</v>
      </c>
      <c r="AU54" s="99">
        <f>ROUND(AU55,5)</f>
        <v>0</v>
      </c>
      <c r="AV54" s="98">
        <f>ROUND(AZ54*L29,2)</f>
        <v>0</v>
      </c>
      <c r="AW54" s="98">
        <f>ROUND(BA54*L30,2)</f>
        <v>0</v>
      </c>
      <c r="AX54" s="98">
        <f>ROUND(BB54*L29,2)</f>
        <v>0</v>
      </c>
      <c r="AY54" s="98">
        <f>ROUND(BC54*L30,2)</f>
        <v>0</v>
      </c>
      <c r="AZ54" s="98">
        <f>ROUND(AZ55,2)</f>
        <v>0</v>
      </c>
      <c r="BA54" s="98">
        <f>ROUND(BA55,2)</f>
        <v>0</v>
      </c>
      <c r="BB54" s="98">
        <f>ROUND(BB55,2)</f>
        <v>0</v>
      </c>
      <c r="BC54" s="98">
        <f>ROUND(BC55,2)</f>
        <v>0</v>
      </c>
      <c r="BD54" s="100">
        <f>ROUND(BD55,2)</f>
        <v>0</v>
      </c>
      <c r="BS54" s="101" t="s">
        <v>70</v>
      </c>
      <c r="BT54" s="101" t="s">
        <v>71</v>
      </c>
      <c r="BU54" s="102" t="s">
        <v>72</v>
      </c>
      <c r="BV54" s="101" t="s">
        <v>73</v>
      </c>
      <c r="BW54" s="101" t="s">
        <v>5</v>
      </c>
      <c r="BX54" s="101" t="s">
        <v>74</v>
      </c>
      <c r="CL54" s="101" t="s">
        <v>1</v>
      </c>
    </row>
    <row r="55" s="5" customFormat="1" ht="16.5" customHeight="1">
      <c r="A55" s="103" t="s">
        <v>75</v>
      </c>
      <c r="B55" s="104"/>
      <c r="C55" s="105"/>
      <c r="D55" s="106" t="s">
        <v>76</v>
      </c>
      <c r="E55" s="106"/>
      <c r="F55" s="106"/>
      <c r="G55" s="106"/>
      <c r="H55" s="106"/>
      <c r="I55" s="107"/>
      <c r="J55" s="106" t="s">
        <v>77</v>
      </c>
      <c r="K55" s="106"/>
      <c r="L55" s="106"/>
      <c r="M55" s="106"/>
      <c r="N55" s="106"/>
      <c r="O55" s="106"/>
      <c r="P55" s="106"/>
      <c r="Q55" s="106"/>
      <c r="R55" s="106"/>
      <c r="S55" s="106"/>
      <c r="T55" s="106"/>
      <c r="U55" s="106"/>
      <c r="V55" s="106"/>
      <c r="W55" s="106"/>
      <c r="X55" s="106"/>
      <c r="Y55" s="106"/>
      <c r="Z55" s="106"/>
      <c r="AA55" s="106"/>
      <c r="AB55" s="106"/>
      <c r="AC55" s="106"/>
      <c r="AD55" s="106"/>
      <c r="AE55" s="106"/>
      <c r="AF55" s="106"/>
      <c r="AG55" s="108">
        <f>'ZRN - Základní rozpočtové...'!J30</f>
        <v>0</v>
      </c>
      <c r="AH55" s="107"/>
      <c r="AI55" s="107"/>
      <c r="AJ55" s="107"/>
      <c r="AK55" s="107"/>
      <c r="AL55" s="107"/>
      <c r="AM55" s="107"/>
      <c r="AN55" s="108">
        <f>SUM(AG55,AT55)</f>
        <v>0</v>
      </c>
      <c r="AO55" s="107"/>
      <c r="AP55" s="107"/>
      <c r="AQ55" s="109" t="s">
        <v>78</v>
      </c>
      <c r="AR55" s="110"/>
      <c r="AS55" s="111">
        <v>0</v>
      </c>
      <c r="AT55" s="112">
        <f>ROUND(SUM(AV55:AW55),2)</f>
        <v>0</v>
      </c>
      <c r="AU55" s="113">
        <f>'ZRN - Základní rozpočtové...'!P81</f>
        <v>0</v>
      </c>
      <c r="AV55" s="112">
        <f>'ZRN - Základní rozpočtové...'!J33</f>
        <v>0</v>
      </c>
      <c r="AW55" s="112">
        <f>'ZRN - Základní rozpočtové...'!J34</f>
        <v>0</v>
      </c>
      <c r="AX55" s="112">
        <f>'ZRN - Základní rozpočtové...'!J35</f>
        <v>0</v>
      </c>
      <c r="AY55" s="112">
        <f>'ZRN - Základní rozpočtové...'!J36</f>
        <v>0</v>
      </c>
      <c r="AZ55" s="112">
        <f>'ZRN - Základní rozpočtové...'!F33</f>
        <v>0</v>
      </c>
      <c r="BA55" s="112">
        <f>'ZRN - Základní rozpočtové...'!F34</f>
        <v>0</v>
      </c>
      <c r="BB55" s="112">
        <f>'ZRN - Základní rozpočtové...'!F35</f>
        <v>0</v>
      </c>
      <c r="BC55" s="112">
        <f>'ZRN - Základní rozpočtové...'!F36</f>
        <v>0</v>
      </c>
      <c r="BD55" s="114">
        <f>'ZRN - Základní rozpočtové...'!F37</f>
        <v>0</v>
      </c>
      <c r="BT55" s="115" t="s">
        <v>79</v>
      </c>
      <c r="BV55" s="115" t="s">
        <v>73</v>
      </c>
      <c r="BW55" s="115" t="s">
        <v>80</v>
      </c>
      <c r="BX55" s="115" t="s">
        <v>5</v>
      </c>
      <c r="CL55" s="115" t="s">
        <v>1</v>
      </c>
      <c r="CM55" s="115" t="s">
        <v>81</v>
      </c>
    </row>
    <row r="56" s="1" customFormat="1" ht="30" customHeight="1">
      <c r="B56" s="34"/>
      <c r="C56" s="35"/>
      <c r="D56" s="35"/>
      <c r="E56" s="35"/>
      <c r="F56" s="35"/>
      <c r="G56" s="35"/>
      <c r="H56" s="35"/>
      <c r="I56" s="35"/>
      <c r="J56" s="35"/>
      <c r="K56" s="35"/>
      <c r="L56" s="35"/>
      <c r="M56" s="35"/>
      <c r="N56" s="35"/>
      <c r="O56" s="35"/>
      <c r="P56" s="35"/>
      <c r="Q56" s="35"/>
      <c r="R56" s="35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  <c r="AF56" s="35"/>
      <c r="AG56" s="35"/>
      <c r="AH56" s="35"/>
      <c r="AI56" s="35"/>
      <c r="AJ56" s="35"/>
      <c r="AK56" s="35"/>
      <c r="AL56" s="35"/>
      <c r="AM56" s="35"/>
      <c r="AN56" s="35"/>
      <c r="AO56" s="35"/>
      <c r="AP56" s="35"/>
      <c r="AQ56" s="35"/>
      <c r="AR56" s="39"/>
    </row>
    <row r="57" s="1" customFormat="1" ht="6.96" customHeight="1">
      <c r="B57" s="53"/>
      <c r="C57" s="54"/>
      <c r="D57" s="54"/>
      <c r="E57" s="54"/>
      <c r="F57" s="54"/>
      <c r="G57" s="54"/>
      <c r="H57" s="54"/>
      <c r="I57" s="54"/>
      <c r="J57" s="54"/>
      <c r="K57" s="54"/>
      <c r="L57" s="54"/>
      <c r="M57" s="54"/>
      <c r="N57" s="54"/>
      <c r="O57" s="54"/>
      <c r="P57" s="54"/>
      <c r="Q57" s="54"/>
      <c r="R57" s="54"/>
      <c r="S57" s="54"/>
      <c r="T57" s="54"/>
      <c r="U57" s="54"/>
      <c r="V57" s="54"/>
      <c r="W57" s="54"/>
      <c r="X57" s="54"/>
      <c r="Y57" s="54"/>
      <c r="Z57" s="54"/>
      <c r="AA57" s="54"/>
      <c r="AB57" s="54"/>
      <c r="AC57" s="54"/>
      <c r="AD57" s="54"/>
      <c r="AE57" s="54"/>
      <c r="AF57" s="54"/>
      <c r="AG57" s="54"/>
      <c r="AH57" s="54"/>
      <c r="AI57" s="54"/>
      <c r="AJ57" s="54"/>
      <c r="AK57" s="54"/>
      <c r="AL57" s="54"/>
      <c r="AM57" s="54"/>
      <c r="AN57" s="54"/>
      <c r="AO57" s="54"/>
      <c r="AP57" s="54"/>
      <c r="AQ57" s="54"/>
      <c r="AR57" s="39"/>
    </row>
  </sheetData>
  <sheetProtection sheet="1" formatColumns="0" formatRows="0" objects="1" scenarios="1" spinCount="100000" saltValue="Ovft0GZ1uM7myxA9t+UCw3at1KssIWAW5J8IeeJyt6v4q+9bbMNlS0qIS+q7I5bVeyr9lzj++XIjN9ZdmXRXnw==" hashValue="VwLR8E3VbWWFeLqXWHR9JlaepvUWvlYClUA6gShVxhmo/DRFAd2Gw+bb2RVSl3+LbA4LpA9jSzNZMD9WI/45cA==" algorithmName="SHA-512" password="CC35"/>
  <mergeCells count="42">
    <mergeCell ref="W31:AE31"/>
    <mergeCell ref="BE5:BE34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  <mergeCell ref="X35:AB35"/>
    <mergeCell ref="AK35:AO35"/>
    <mergeCell ref="AR2:BE2"/>
    <mergeCell ref="AM50:AP50"/>
    <mergeCell ref="L45:AO45"/>
    <mergeCell ref="AM47:AN47"/>
    <mergeCell ref="AM49:AP49"/>
    <mergeCell ref="AS49:AT51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K5:AO5"/>
    <mergeCell ref="K6:AO6"/>
    <mergeCell ref="E14:AJ14"/>
    <mergeCell ref="E23:AN23"/>
    <mergeCell ref="L28:P28"/>
    <mergeCell ref="W28:AE28"/>
    <mergeCell ref="AK28:AO28"/>
    <mergeCell ref="L29:P29"/>
    <mergeCell ref="L30:P30"/>
    <mergeCell ref="L31:P31"/>
    <mergeCell ref="L32:P32"/>
    <mergeCell ref="L33:P33"/>
  </mergeCells>
  <hyperlinks>
    <hyperlink ref="A55" location="'ZRN - Základní rozpočtové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16" customWidth="1"/>
    <col min="10" max="10" width="23.5" customWidth="1"/>
    <col min="11" max="11" width="15.5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3" t="s">
        <v>80</v>
      </c>
    </row>
    <row r="3" ht="6.96" customHeight="1">
      <c r="B3" s="117"/>
      <c r="C3" s="118"/>
      <c r="D3" s="118"/>
      <c r="E3" s="118"/>
      <c r="F3" s="118"/>
      <c r="G3" s="118"/>
      <c r="H3" s="118"/>
      <c r="I3" s="119"/>
      <c r="J3" s="118"/>
      <c r="K3" s="118"/>
      <c r="L3" s="16"/>
      <c r="AT3" s="13" t="s">
        <v>81</v>
      </c>
    </row>
    <row r="4" ht="24.96" customHeight="1">
      <c r="B4" s="16"/>
      <c r="D4" s="120" t="s">
        <v>82</v>
      </c>
      <c r="L4" s="16"/>
      <c r="M4" s="20" t="s">
        <v>10</v>
      </c>
      <c r="AT4" s="13" t="s">
        <v>4</v>
      </c>
    </row>
    <row r="5" ht="6.96" customHeight="1">
      <c r="B5" s="16"/>
      <c r="L5" s="16"/>
    </row>
    <row r="6" ht="12" customHeight="1">
      <c r="B6" s="16"/>
      <c r="D6" s="121" t="s">
        <v>16</v>
      </c>
      <c r="L6" s="16"/>
    </row>
    <row r="7" ht="16.5" customHeight="1">
      <c r="B7" s="16"/>
      <c r="E7" s="122" t="str">
        <f>'Rekapitulace stavby'!K6</f>
        <v>Údržba vyšší a nižší zeleně v obvodu OŘ - OBLAST Č. 6</v>
      </c>
      <c r="F7" s="121"/>
      <c r="G7" s="121"/>
      <c r="H7" s="121"/>
      <c r="L7" s="16"/>
    </row>
    <row r="8" s="1" customFormat="1" ht="12" customHeight="1">
      <c r="B8" s="39"/>
      <c r="D8" s="121" t="s">
        <v>83</v>
      </c>
      <c r="I8" s="123"/>
      <c r="L8" s="39"/>
    </row>
    <row r="9" s="1" customFormat="1" ht="36.96" customHeight="1">
      <c r="B9" s="39"/>
      <c r="E9" s="124" t="s">
        <v>84</v>
      </c>
      <c r="F9" s="1"/>
      <c r="G9" s="1"/>
      <c r="H9" s="1"/>
      <c r="I9" s="123"/>
      <c r="L9" s="39"/>
    </row>
    <row r="10" s="1" customFormat="1">
      <c r="B10" s="39"/>
      <c r="I10" s="123"/>
      <c r="L10" s="39"/>
    </row>
    <row r="11" s="1" customFormat="1" ht="12" customHeight="1">
      <c r="B11" s="39"/>
      <c r="D11" s="121" t="s">
        <v>18</v>
      </c>
      <c r="F11" s="13" t="s">
        <v>1</v>
      </c>
      <c r="I11" s="125" t="s">
        <v>19</v>
      </c>
      <c r="J11" s="13" t="s">
        <v>1</v>
      </c>
      <c r="L11" s="39"/>
    </row>
    <row r="12" s="1" customFormat="1" ht="12" customHeight="1">
      <c r="B12" s="39"/>
      <c r="D12" s="121" t="s">
        <v>20</v>
      </c>
      <c r="F12" s="13" t="s">
        <v>21</v>
      </c>
      <c r="I12" s="125" t="s">
        <v>22</v>
      </c>
      <c r="J12" s="126" t="str">
        <f>'Rekapitulace stavby'!AN8</f>
        <v>26. 2. 2019</v>
      </c>
      <c r="L12" s="39"/>
    </row>
    <row r="13" s="1" customFormat="1" ht="10.8" customHeight="1">
      <c r="B13" s="39"/>
      <c r="I13" s="123"/>
      <c r="L13" s="39"/>
    </row>
    <row r="14" s="1" customFormat="1" ht="12" customHeight="1">
      <c r="B14" s="39"/>
      <c r="D14" s="121" t="s">
        <v>24</v>
      </c>
      <c r="I14" s="125" t="s">
        <v>25</v>
      </c>
      <c r="J14" s="13" t="s">
        <v>26</v>
      </c>
      <c r="L14" s="39"/>
    </row>
    <row r="15" s="1" customFormat="1" ht="18" customHeight="1">
      <c r="B15" s="39"/>
      <c r="E15" s="13" t="s">
        <v>27</v>
      </c>
      <c r="I15" s="125" t="s">
        <v>28</v>
      </c>
      <c r="J15" s="13" t="s">
        <v>29</v>
      </c>
      <c r="L15" s="39"/>
    </row>
    <row r="16" s="1" customFormat="1" ht="6.96" customHeight="1">
      <c r="B16" s="39"/>
      <c r="I16" s="123"/>
      <c r="L16" s="39"/>
    </row>
    <row r="17" s="1" customFormat="1" ht="12" customHeight="1">
      <c r="B17" s="39"/>
      <c r="D17" s="121" t="s">
        <v>30</v>
      </c>
      <c r="I17" s="125" t="s">
        <v>25</v>
      </c>
      <c r="J17" s="29" t="str">
        <f>'Rekapitulace stavby'!AN13</f>
        <v>Vyplň údaj</v>
      </c>
      <c r="L17" s="39"/>
    </row>
    <row r="18" s="1" customFormat="1" ht="18" customHeight="1">
      <c r="B18" s="39"/>
      <c r="E18" s="29" t="str">
        <f>'Rekapitulace stavby'!E14</f>
        <v>Vyplň údaj</v>
      </c>
      <c r="F18" s="13"/>
      <c r="G18" s="13"/>
      <c r="H18" s="13"/>
      <c r="I18" s="125" t="s">
        <v>28</v>
      </c>
      <c r="J18" s="29" t="str">
        <f>'Rekapitulace stavby'!AN14</f>
        <v>Vyplň údaj</v>
      </c>
      <c r="L18" s="39"/>
    </row>
    <row r="19" s="1" customFormat="1" ht="6.96" customHeight="1">
      <c r="B19" s="39"/>
      <c r="I19" s="123"/>
      <c r="L19" s="39"/>
    </row>
    <row r="20" s="1" customFormat="1" ht="12" customHeight="1">
      <c r="B20" s="39"/>
      <c r="D20" s="121" t="s">
        <v>32</v>
      </c>
      <c r="I20" s="125" t="s">
        <v>25</v>
      </c>
      <c r="J20" s="13" t="str">
        <f>IF('Rekapitulace stavby'!AN16="","",'Rekapitulace stavby'!AN16)</f>
        <v/>
      </c>
      <c r="L20" s="39"/>
    </row>
    <row r="21" s="1" customFormat="1" ht="18" customHeight="1">
      <c r="B21" s="39"/>
      <c r="E21" s="13" t="str">
        <f>IF('Rekapitulace stavby'!E17="","",'Rekapitulace stavby'!E17)</f>
        <v xml:space="preserve"> </v>
      </c>
      <c r="I21" s="125" t="s">
        <v>28</v>
      </c>
      <c r="J21" s="13" t="str">
        <f>IF('Rekapitulace stavby'!AN17="","",'Rekapitulace stavby'!AN17)</f>
        <v/>
      </c>
      <c r="L21" s="39"/>
    </row>
    <row r="22" s="1" customFormat="1" ht="6.96" customHeight="1">
      <c r="B22" s="39"/>
      <c r="I22" s="123"/>
      <c r="L22" s="39"/>
    </row>
    <row r="23" s="1" customFormat="1" ht="12" customHeight="1">
      <c r="B23" s="39"/>
      <c r="D23" s="121" t="s">
        <v>35</v>
      </c>
      <c r="I23" s="125" t="s">
        <v>25</v>
      </c>
      <c r="J23" s="13" t="str">
        <f>IF('Rekapitulace stavby'!AN19="","",'Rekapitulace stavby'!AN19)</f>
        <v/>
      </c>
      <c r="L23" s="39"/>
    </row>
    <row r="24" s="1" customFormat="1" ht="18" customHeight="1">
      <c r="B24" s="39"/>
      <c r="E24" s="13" t="str">
        <f>IF('Rekapitulace stavby'!E20="","",'Rekapitulace stavby'!E20)</f>
        <v xml:space="preserve"> </v>
      </c>
      <c r="I24" s="125" t="s">
        <v>28</v>
      </c>
      <c r="J24" s="13" t="str">
        <f>IF('Rekapitulace stavby'!AN20="","",'Rekapitulace stavby'!AN20)</f>
        <v/>
      </c>
      <c r="L24" s="39"/>
    </row>
    <row r="25" s="1" customFormat="1" ht="6.96" customHeight="1">
      <c r="B25" s="39"/>
      <c r="I25" s="123"/>
      <c r="L25" s="39"/>
    </row>
    <row r="26" s="1" customFormat="1" ht="12" customHeight="1">
      <c r="B26" s="39"/>
      <c r="D26" s="121" t="s">
        <v>36</v>
      </c>
      <c r="I26" s="123"/>
      <c r="L26" s="39"/>
    </row>
    <row r="27" s="6" customFormat="1" ht="16.5" customHeight="1">
      <c r="B27" s="127"/>
      <c r="E27" s="128" t="s">
        <v>1</v>
      </c>
      <c r="F27" s="128"/>
      <c r="G27" s="128"/>
      <c r="H27" s="128"/>
      <c r="I27" s="129"/>
      <c r="L27" s="127"/>
    </row>
    <row r="28" s="1" customFormat="1" ht="6.96" customHeight="1">
      <c r="B28" s="39"/>
      <c r="I28" s="123"/>
      <c r="L28" s="39"/>
    </row>
    <row r="29" s="1" customFormat="1" ht="6.96" customHeight="1">
      <c r="B29" s="39"/>
      <c r="D29" s="67"/>
      <c r="E29" s="67"/>
      <c r="F29" s="67"/>
      <c r="G29" s="67"/>
      <c r="H29" s="67"/>
      <c r="I29" s="130"/>
      <c r="J29" s="67"/>
      <c r="K29" s="67"/>
      <c r="L29" s="39"/>
    </row>
    <row r="30" s="1" customFormat="1" ht="25.44" customHeight="1">
      <c r="B30" s="39"/>
      <c r="D30" s="131" t="s">
        <v>37</v>
      </c>
      <c r="I30" s="123"/>
      <c r="J30" s="132">
        <f>ROUND(J81, 2)</f>
        <v>0</v>
      </c>
      <c r="L30" s="39"/>
    </row>
    <row r="31" s="1" customFormat="1" ht="6.96" customHeight="1">
      <c r="B31" s="39"/>
      <c r="D31" s="67"/>
      <c r="E31" s="67"/>
      <c r="F31" s="67"/>
      <c r="G31" s="67"/>
      <c r="H31" s="67"/>
      <c r="I31" s="130"/>
      <c r="J31" s="67"/>
      <c r="K31" s="67"/>
      <c r="L31" s="39"/>
    </row>
    <row r="32" s="1" customFormat="1" ht="14.4" customHeight="1">
      <c r="B32" s="39"/>
      <c r="F32" s="133" t="s">
        <v>39</v>
      </c>
      <c r="I32" s="134" t="s">
        <v>38</v>
      </c>
      <c r="J32" s="133" t="s">
        <v>40</v>
      </c>
      <c r="L32" s="39"/>
    </row>
    <row r="33" s="1" customFormat="1" ht="14.4" customHeight="1">
      <c r="B33" s="39"/>
      <c r="D33" s="121" t="s">
        <v>41</v>
      </c>
      <c r="E33" s="121" t="s">
        <v>42</v>
      </c>
      <c r="F33" s="135">
        <f>ROUND((SUM(BE81:BE105)),  2)</f>
        <v>0</v>
      </c>
      <c r="I33" s="136">
        <v>0.20999999999999999</v>
      </c>
      <c r="J33" s="135">
        <f>ROUND(((SUM(BE81:BE105))*I33),  2)</f>
        <v>0</v>
      </c>
      <c r="L33" s="39"/>
    </row>
    <row r="34" s="1" customFormat="1" ht="14.4" customHeight="1">
      <c r="B34" s="39"/>
      <c r="E34" s="121" t="s">
        <v>43</v>
      </c>
      <c r="F34" s="135">
        <f>ROUND((SUM(BF81:BF105)),  2)</f>
        <v>0</v>
      </c>
      <c r="I34" s="136">
        <v>0.14999999999999999</v>
      </c>
      <c r="J34" s="135">
        <f>ROUND(((SUM(BF81:BF105))*I34),  2)</f>
        <v>0</v>
      </c>
      <c r="L34" s="39"/>
    </row>
    <row r="35" hidden="1" s="1" customFormat="1" ht="14.4" customHeight="1">
      <c r="B35" s="39"/>
      <c r="E35" s="121" t="s">
        <v>44</v>
      </c>
      <c r="F35" s="135">
        <f>ROUND((SUM(BG81:BG105)),  2)</f>
        <v>0</v>
      </c>
      <c r="I35" s="136">
        <v>0.20999999999999999</v>
      </c>
      <c r="J35" s="135">
        <f>0</f>
        <v>0</v>
      </c>
      <c r="L35" s="39"/>
    </row>
    <row r="36" hidden="1" s="1" customFormat="1" ht="14.4" customHeight="1">
      <c r="B36" s="39"/>
      <c r="E36" s="121" t="s">
        <v>45</v>
      </c>
      <c r="F36" s="135">
        <f>ROUND((SUM(BH81:BH105)),  2)</f>
        <v>0</v>
      </c>
      <c r="I36" s="136">
        <v>0.14999999999999999</v>
      </c>
      <c r="J36" s="135">
        <f>0</f>
        <v>0</v>
      </c>
      <c r="L36" s="39"/>
    </row>
    <row r="37" hidden="1" s="1" customFormat="1" ht="14.4" customHeight="1">
      <c r="B37" s="39"/>
      <c r="E37" s="121" t="s">
        <v>46</v>
      </c>
      <c r="F37" s="135">
        <f>ROUND((SUM(BI81:BI105)),  2)</f>
        <v>0</v>
      </c>
      <c r="I37" s="136">
        <v>0</v>
      </c>
      <c r="J37" s="135">
        <f>0</f>
        <v>0</v>
      </c>
      <c r="L37" s="39"/>
    </row>
    <row r="38" s="1" customFormat="1" ht="6.96" customHeight="1">
      <c r="B38" s="39"/>
      <c r="I38" s="123"/>
      <c r="L38" s="39"/>
    </row>
    <row r="39" s="1" customFormat="1" ht="25.44" customHeight="1">
      <c r="B39" s="39"/>
      <c r="C39" s="137"/>
      <c r="D39" s="138" t="s">
        <v>47</v>
      </c>
      <c r="E39" s="139"/>
      <c r="F39" s="139"/>
      <c r="G39" s="140" t="s">
        <v>48</v>
      </c>
      <c r="H39" s="141" t="s">
        <v>49</v>
      </c>
      <c r="I39" s="142"/>
      <c r="J39" s="143">
        <f>SUM(J30:J37)</f>
        <v>0</v>
      </c>
      <c r="K39" s="144"/>
      <c r="L39" s="39"/>
    </row>
    <row r="40" s="1" customFormat="1" ht="14.4" customHeight="1">
      <c r="B40" s="145"/>
      <c r="C40" s="146"/>
      <c r="D40" s="146"/>
      <c r="E40" s="146"/>
      <c r="F40" s="146"/>
      <c r="G40" s="146"/>
      <c r="H40" s="146"/>
      <c r="I40" s="147"/>
      <c r="J40" s="146"/>
      <c r="K40" s="146"/>
      <c r="L40" s="39"/>
    </row>
    <row r="44" s="1" customFormat="1" ht="6.96" customHeight="1">
      <c r="B44" s="148"/>
      <c r="C44" s="149"/>
      <c r="D44" s="149"/>
      <c r="E44" s="149"/>
      <c r="F44" s="149"/>
      <c r="G44" s="149"/>
      <c r="H44" s="149"/>
      <c r="I44" s="150"/>
      <c r="J44" s="149"/>
      <c r="K44" s="149"/>
      <c r="L44" s="39"/>
    </row>
    <row r="45" s="1" customFormat="1" ht="24.96" customHeight="1">
      <c r="B45" s="34"/>
      <c r="C45" s="19" t="s">
        <v>85</v>
      </c>
      <c r="D45" s="35"/>
      <c r="E45" s="35"/>
      <c r="F45" s="35"/>
      <c r="G45" s="35"/>
      <c r="H45" s="35"/>
      <c r="I45" s="123"/>
      <c r="J45" s="35"/>
      <c r="K45" s="35"/>
      <c r="L45" s="39"/>
    </row>
    <row r="46" s="1" customFormat="1" ht="6.96" customHeight="1">
      <c r="B46" s="34"/>
      <c r="C46" s="35"/>
      <c r="D46" s="35"/>
      <c r="E46" s="35"/>
      <c r="F46" s="35"/>
      <c r="G46" s="35"/>
      <c r="H46" s="35"/>
      <c r="I46" s="123"/>
      <c r="J46" s="35"/>
      <c r="K46" s="35"/>
      <c r="L46" s="39"/>
    </row>
    <row r="47" s="1" customFormat="1" ht="12" customHeight="1">
      <c r="B47" s="34"/>
      <c r="C47" s="28" t="s">
        <v>16</v>
      </c>
      <c r="D47" s="35"/>
      <c r="E47" s="35"/>
      <c r="F47" s="35"/>
      <c r="G47" s="35"/>
      <c r="H47" s="35"/>
      <c r="I47" s="123"/>
      <c r="J47" s="35"/>
      <c r="K47" s="35"/>
      <c r="L47" s="39"/>
    </row>
    <row r="48" s="1" customFormat="1" ht="16.5" customHeight="1">
      <c r="B48" s="34"/>
      <c r="C48" s="35"/>
      <c r="D48" s="35"/>
      <c r="E48" s="151" t="str">
        <f>E7</f>
        <v>Údržba vyšší a nižší zeleně v obvodu OŘ - OBLAST Č. 6</v>
      </c>
      <c r="F48" s="28"/>
      <c r="G48" s="28"/>
      <c r="H48" s="28"/>
      <c r="I48" s="123"/>
      <c r="J48" s="35"/>
      <c r="K48" s="35"/>
      <c r="L48" s="39"/>
    </row>
    <row r="49" s="1" customFormat="1" ht="12" customHeight="1">
      <c r="B49" s="34"/>
      <c r="C49" s="28" t="s">
        <v>83</v>
      </c>
      <c r="D49" s="35"/>
      <c r="E49" s="35"/>
      <c r="F49" s="35"/>
      <c r="G49" s="35"/>
      <c r="H49" s="35"/>
      <c r="I49" s="123"/>
      <c r="J49" s="35"/>
      <c r="K49" s="35"/>
      <c r="L49" s="39"/>
    </row>
    <row r="50" s="1" customFormat="1" ht="16.5" customHeight="1">
      <c r="B50" s="34"/>
      <c r="C50" s="35"/>
      <c r="D50" s="35"/>
      <c r="E50" s="60" t="str">
        <f>E9</f>
        <v>ZRN - Základní rozpočtové náklady</v>
      </c>
      <c r="F50" s="35"/>
      <c r="G50" s="35"/>
      <c r="H50" s="35"/>
      <c r="I50" s="123"/>
      <c r="J50" s="35"/>
      <c r="K50" s="35"/>
      <c r="L50" s="39"/>
    </row>
    <row r="51" s="1" customFormat="1" ht="6.96" customHeight="1">
      <c r="B51" s="34"/>
      <c r="C51" s="35"/>
      <c r="D51" s="35"/>
      <c r="E51" s="35"/>
      <c r="F51" s="35"/>
      <c r="G51" s="35"/>
      <c r="H51" s="35"/>
      <c r="I51" s="123"/>
      <c r="J51" s="35"/>
      <c r="K51" s="35"/>
      <c r="L51" s="39"/>
    </row>
    <row r="52" s="1" customFormat="1" ht="12" customHeight="1">
      <c r="B52" s="34"/>
      <c r="C52" s="28" t="s">
        <v>20</v>
      </c>
      <c r="D52" s="35"/>
      <c r="E52" s="35"/>
      <c r="F52" s="23" t="str">
        <f>F12</f>
        <v>obvod ST Ústí nad labem</v>
      </c>
      <c r="G52" s="35"/>
      <c r="H52" s="35"/>
      <c r="I52" s="125" t="s">
        <v>22</v>
      </c>
      <c r="J52" s="63" t="str">
        <f>IF(J12="","",J12)</f>
        <v>26. 2. 2019</v>
      </c>
      <c r="K52" s="35"/>
      <c r="L52" s="39"/>
    </row>
    <row r="53" s="1" customFormat="1" ht="6.96" customHeight="1">
      <c r="B53" s="34"/>
      <c r="C53" s="35"/>
      <c r="D53" s="35"/>
      <c r="E53" s="35"/>
      <c r="F53" s="35"/>
      <c r="G53" s="35"/>
      <c r="H53" s="35"/>
      <c r="I53" s="123"/>
      <c r="J53" s="35"/>
      <c r="K53" s="35"/>
      <c r="L53" s="39"/>
    </row>
    <row r="54" s="1" customFormat="1" ht="13.65" customHeight="1">
      <c r="B54" s="34"/>
      <c r="C54" s="28" t="s">
        <v>24</v>
      </c>
      <c r="D54" s="35"/>
      <c r="E54" s="35"/>
      <c r="F54" s="23" t="str">
        <f>E15</f>
        <v>SŽDC s.o., OŘ Ústí n.L., ST Ústí n.L.</v>
      </c>
      <c r="G54" s="35"/>
      <c r="H54" s="35"/>
      <c r="I54" s="125" t="s">
        <v>32</v>
      </c>
      <c r="J54" s="32" t="str">
        <f>E21</f>
        <v xml:space="preserve"> </v>
      </c>
      <c r="K54" s="35"/>
      <c r="L54" s="39"/>
    </row>
    <row r="55" s="1" customFormat="1" ht="13.65" customHeight="1">
      <c r="B55" s="34"/>
      <c r="C55" s="28" t="s">
        <v>30</v>
      </c>
      <c r="D55" s="35"/>
      <c r="E55" s="35"/>
      <c r="F55" s="23" t="str">
        <f>IF(E18="","",E18)</f>
        <v>Vyplň údaj</v>
      </c>
      <c r="G55" s="35"/>
      <c r="H55" s="35"/>
      <c r="I55" s="125" t="s">
        <v>35</v>
      </c>
      <c r="J55" s="32" t="str">
        <f>E24</f>
        <v xml:space="preserve"> </v>
      </c>
      <c r="K55" s="35"/>
      <c r="L55" s="39"/>
    </row>
    <row r="56" s="1" customFormat="1" ht="10.32" customHeight="1">
      <c r="B56" s="34"/>
      <c r="C56" s="35"/>
      <c r="D56" s="35"/>
      <c r="E56" s="35"/>
      <c r="F56" s="35"/>
      <c r="G56" s="35"/>
      <c r="H56" s="35"/>
      <c r="I56" s="123"/>
      <c r="J56" s="35"/>
      <c r="K56" s="35"/>
      <c r="L56" s="39"/>
    </row>
    <row r="57" s="1" customFormat="1" ht="29.28" customHeight="1">
      <c r="B57" s="34"/>
      <c r="C57" s="152" t="s">
        <v>86</v>
      </c>
      <c r="D57" s="153"/>
      <c r="E57" s="153"/>
      <c r="F57" s="153"/>
      <c r="G57" s="153"/>
      <c r="H57" s="153"/>
      <c r="I57" s="154"/>
      <c r="J57" s="155" t="s">
        <v>87</v>
      </c>
      <c r="K57" s="153"/>
      <c r="L57" s="39"/>
    </row>
    <row r="58" s="1" customFormat="1" ht="10.32" customHeight="1">
      <c r="B58" s="34"/>
      <c r="C58" s="35"/>
      <c r="D58" s="35"/>
      <c r="E58" s="35"/>
      <c r="F58" s="35"/>
      <c r="G58" s="35"/>
      <c r="H58" s="35"/>
      <c r="I58" s="123"/>
      <c r="J58" s="35"/>
      <c r="K58" s="35"/>
      <c r="L58" s="39"/>
    </row>
    <row r="59" s="1" customFormat="1" ht="22.8" customHeight="1">
      <c r="B59" s="34"/>
      <c r="C59" s="156" t="s">
        <v>88</v>
      </c>
      <c r="D59" s="35"/>
      <c r="E59" s="35"/>
      <c r="F59" s="35"/>
      <c r="G59" s="35"/>
      <c r="H59" s="35"/>
      <c r="I59" s="123"/>
      <c r="J59" s="94">
        <f>J81</f>
        <v>0</v>
      </c>
      <c r="K59" s="35"/>
      <c r="L59" s="39"/>
      <c r="AU59" s="13" t="s">
        <v>89</v>
      </c>
    </row>
    <row r="60" s="7" customFormat="1" ht="24.96" customHeight="1">
      <c r="B60" s="157"/>
      <c r="C60" s="158"/>
      <c r="D60" s="159" t="s">
        <v>90</v>
      </c>
      <c r="E60" s="160"/>
      <c r="F60" s="160"/>
      <c r="G60" s="160"/>
      <c r="H60" s="160"/>
      <c r="I60" s="161"/>
      <c r="J60" s="162">
        <f>J82</f>
        <v>0</v>
      </c>
      <c r="K60" s="158"/>
      <c r="L60" s="163"/>
    </row>
    <row r="61" s="8" customFormat="1" ht="19.92" customHeight="1">
      <c r="B61" s="164"/>
      <c r="C61" s="165"/>
      <c r="D61" s="166" t="s">
        <v>91</v>
      </c>
      <c r="E61" s="167"/>
      <c r="F61" s="167"/>
      <c r="G61" s="167"/>
      <c r="H61" s="167"/>
      <c r="I61" s="168"/>
      <c r="J61" s="169">
        <f>J83</f>
        <v>0</v>
      </c>
      <c r="K61" s="165"/>
      <c r="L61" s="170"/>
    </row>
    <row r="62" s="1" customFormat="1" ht="21.84" customHeight="1">
      <c r="B62" s="34"/>
      <c r="C62" s="35"/>
      <c r="D62" s="35"/>
      <c r="E62" s="35"/>
      <c r="F62" s="35"/>
      <c r="G62" s="35"/>
      <c r="H62" s="35"/>
      <c r="I62" s="123"/>
      <c r="J62" s="35"/>
      <c r="K62" s="35"/>
      <c r="L62" s="39"/>
    </row>
    <row r="63" s="1" customFormat="1" ht="6.96" customHeight="1">
      <c r="B63" s="53"/>
      <c r="C63" s="54"/>
      <c r="D63" s="54"/>
      <c r="E63" s="54"/>
      <c r="F63" s="54"/>
      <c r="G63" s="54"/>
      <c r="H63" s="54"/>
      <c r="I63" s="147"/>
      <c r="J63" s="54"/>
      <c r="K63" s="54"/>
      <c r="L63" s="39"/>
    </row>
    <row r="67" s="1" customFormat="1" ht="6.96" customHeight="1">
      <c r="B67" s="55"/>
      <c r="C67" s="56"/>
      <c r="D67" s="56"/>
      <c r="E67" s="56"/>
      <c r="F67" s="56"/>
      <c r="G67" s="56"/>
      <c r="H67" s="56"/>
      <c r="I67" s="150"/>
      <c r="J67" s="56"/>
      <c r="K67" s="56"/>
      <c r="L67" s="39"/>
    </row>
    <row r="68" s="1" customFormat="1" ht="24.96" customHeight="1">
      <c r="B68" s="34"/>
      <c r="C68" s="19" t="s">
        <v>92</v>
      </c>
      <c r="D68" s="35"/>
      <c r="E68" s="35"/>
      <c r="F68" s="35"/>
      <c r="G68" s="35"/>
      <c r="H68" s="35"/>
      <c r="I68" s="123"/>
      <c r="J68" s="35"/>
      <c r="K68" s="35"/>
      <c r="L68" s="39"/>
    </row>
    <row r="69" s="1" customFormat="1" ht="6.96" customHeight="1">
      <c r="B69" s="34"/>
      <c r="C69" s="35"/>
      <c r="D69" s="35"/>
      <c r="E69" s="35"/>
      <c r="F69" s="35"/>
      <c r="G69" s="35"/>
      <c r="H69" s="35"/>
      <c r="I69" s="123"/>
      <c r="J69" s="35"/>
      <c r="K69" s="35"/>
      <c r="L69" s="39"/>
    </row>
    <row r="70" s="1" customFormat="1" ht="12" customHeight="1">
      <c r="B70" s="34"/>
      <c r="C70" s="28" t="s">
        <v>16</v>
      </c>
      <c r="D70" s="35"/>
      <c r="E70" s="35"/>
      <c r="F70" s="35"/>
      <c r="G70" s="35"/>
      <c r="H70" s="35"/>
      <c r="I70" s="123"/>
      <c r="J70" s="35"/>
      <c r="K70" s="35"/>
      <c r="L70" s="39"/>
    </row>
    <row r="71" s="1" customFormat="1" ht="16.5" customHeight="1">
      <c r="B71" s="34"/>
      <c r="C71" s="35"/>
      <c r="D71" s="35"/>
      <c r="E71" s="151" t="str">
        <f>E7</f>
        <v>Údržba vyšší a nižší zeleně v obvodu OŘ - OBLAST Č. 6</v>
      </c>
      <c r="F71" s="28"/>
      <c r="G71" s="28"/>
      <c r="H71" s="28"/>
      <c r="I71" s="123"/>
      <c r="J71" s="35"/>
      <c r="K71" s="35"/>
      <c r="L71" s="39"/>
    </row>
    <row r="72" s="1" customFormat="1" ht="12" customHeight="1">
      <c r="B72" s="34"/>
      <c r="C72" s="28" t="s">
        <v>83</v>
      </c>
      <c r="D72" s="35"/>
      <c r="E72" s="35"/>
      <c r="F72" s="35"/>
      <c r="G72" s="35"/>
      <c r="H72" s="35"/>
      <c r="I72" s="123"/>
      <c r="J72" s="35"/>
      <c r="K72" s="35"/>
      <c r="L72" s="39"/>
    </row>
    <row r="73" s="1" customFormat="1" ht="16.5" customHeight="1">
      <c r="B73" s="34"/>
      <c r="C73" s="35"/>
      <c r="D73" s="35"/>
      <c r="E73" s="60" t="str">
        <f>E9</f>
        <v>ZRN - Základní rozpočtové náklady</v>
      </c>
      <c r="F73" s="35"/>
      <c r="G73" s="35"/>
      <c r="H73" s="35"/>
      <c r="I73" s="123"/>
      <c r="J73" s="35"/>
      <c r="K73" s="35"/>
      <c r="L73" s="39"/>
    </row>
    <row r="74" s="1" customFormat="1" ht="6.96" customHeight="1">
      <c r="B74" s="34"/>
      <c r="C74" s="35"/>
      <c r="D74" s="35"/>
      <c r="E74" s="35"/>
      <c r="F74" s="35"/>
      <c r="G74" s="35"/>
      <c r="H74" s="35"/>
      <c r="I74" s="123"/>
      <c r="J74" s="35"/>
      <c r="K74" s="35"/>
      <c r="L74" s="39"/>
    </row>
    <row r="75" s="1" customFormat="1" ht="12" customHeight="1">
      <c r="B75" s="34"/>
      <c r="C75" s="28" t="s">
        <v>20</v>
      </c>
      <c r="D75" s="35"/>
      <c r="E75" s="35"/>
      <c r="F75" s="23" t="str">
        <f>F12</f>
        <v>obvod ST Ústí nad labem</v>
      </c>
      <c r="G75" s="35"/>
      <c r="H75" s="35"/>
      <c r="I75" s="125" t="s">
        <v>22</v>
      </c>
      <c r="J75" s="63" t="str">
        <f>IF(J12="","",J12)</f>
        <v>26. 2. 2019</v>
      </c>
      <c r="K75" s="35"/>
      <c r="L75" s="39"/>
    </row>
    <row r="76" s="1" customFormat="1" ht="6.96" customHeight="1">
      <c r="B76" s="34"/>
      <c r="C76" s="35"/>
      <c r="D76" s="35"/>
      <c r="E76" s="35"/>
      <c r="F76" s="35"/>
      <c r="G76" s="35"/>
      <c r="H76" s="35"/>
      <c r="I76" s="123"/>
      <c r="J76" s="35"/>
      <c r="K76" s="35"/>
      <c r="L76" s="39"/>
    </row>
    <row r="77" s="1" customFormat="1" ht="13.65" customHeight="1">
      <c r="B77" s="34"/>
      <c r="C77" s="28" t="s">
        <v>24</v>
      </c>
      <c r="D77" s="35"/>
      <c r="E77" s="35"/>
      <c r="F77" s="23" t="str">
        <f>E15</f>
        <v>SŽDC s.o., OŘ Ústí n.L., ST Ústí n.L.</v>
      </c>
      <c r="G77" s="35"/>
      <c r="H77" s="35"/>
      <c r="I77" s="125" t="s">
        <v>32</v>
      </c>
      <c r="J77" s="32" t="str">
        <f>E21</f>
        <v xml:space="preserve"> </v>
      </c>
      <c r="K77" s="35"/>
      <c r="L77" s="39"/>
    </row>
    <row r="78" s="1" customFormat="1" ht="13.65" customHeight="1">
      <c r="B78" s="34"/>
      <c r="C78" s="28" t="s">
        <v>30</v>
      </c>
      <c r="D78" s="35"/>
      <c r="E78" s="35"/>
      <c r="F78" s="23" t="str">
        <f>IF(E18="","",E18)</f>
        <v>Vyplň údaj</v>
      </c>
      <c r="G78" s="35"/>
      <c r="H78" s="35"/>
      <c r="I78" s="125" t="s">
        <v>35</v>
      </c>
      <c r="J78" s="32" t="str">
        <f>E24</f>
        <v xml:space="preserve"> </v>
      </c>
      <c r="K78" s="35"/>
      <c r="L78" s="39"/>
    </row>
    <row r="79" s="1" customFormat="1" ht="10.32" customHeight="1">
      <c r="B79" s="34"/>
      <c r="C79" s="35"/>
      <c r="D79" s="35"/>
      <c r="E79" s="35"/>
      <c r="F79" s="35"/>
      <c r="G79" s="35"/>
      <c r="H79" s="35"/>
      <c r="I79" s="123"/>
      <c r="J79" s="35"/>
      <c r="K79" s="35"/>
      <c r="L79" s="39"/>
    </row>
    <row r="80" s="9" customFormat="1" ht="29.28" customHeight="1">
      <c r="B80" s="171"/>
      <c r="C80" s="172" t="s">
        <v>93</v>
      </c>
      <c r="D80" s="173" t="s">
        <v>56</v>
      </c>
      <c r="E80" s="173" t="s">
        <v>52</v>
      </c>
      <c r="F80" s="173" t="s">
        <v>53</v>
      </c>
      <c r="G80" s="173" t="s">
        <v>94</v>
      </c>
      <c r="H80" s="173" t="s">
        <v>95</v>
      </c>
      <c r="I80" s="174" t="s">
        <v>96</v>
      </c>
      <c r="J80" s="173" t="s">
        <v>87</v>
      </c>
      <c r="K80" s="175" t="s">
        <v>97</v>
      </c>
      <c r="L80" s="176"/>
      <c r="M80" s="84" t="s">
        <v>1</v>
      </c>
      <c r="N80" s="85" t="s">
        <v>41</v>
      </c>
      <c r="O80" s="85" t="s">
        <v>98</v>
      </c>
      <c r="P80" s="85" t="s">
        <v>99</v>
      </c>
      <c r="Q80" s="85" t="s">
        <v>100</v>
      </c>
      <c r="R80" s="85" t="s">
        <v>101</v>
      </c>
      <c r="S80" s="85" t="s">
        <v>102</v>
      </c>
      <c r="T80" s="86" t="s">
        <v>103</v>
      </c>
    </row>
    <row r="81" s="1" customFormat="1" ht="22.8" customHeight="1">
      <c r="B81" s="34"/>
      <c r="C81" s="91" t="s">
        <v>104</v>
      </c>
      <c r="D81" s="35"/>
      <c r="E81" s="35"/>
      <c r="F81" s="35"/>
      <c r="G81" s="35"/>
      <c r="H81" s="35"/>
      <c r="I81" s="123"/>
      <c r="J81" s="177">
        <f>BK81</f>
        <v>0</v>
      </c>
      <c r="K81" s="35"/>
      <c r="L81" s="39"/>
      <c r="M81" s="87"/>
      <c r="N81" s="88"/>
      <c r="O81" s="88"/>
      <c r="P81" s="178">
        <f>P82</f>
        <v>0</v>
      </c>
      <c r="Q81" s="88"/>
      <c r="R81" s="178">
        <f>R82</f>
        <v>0</v>
      </c>
      <c r="S81" s="88"/>
      <c r="T81" s="179">
        <f>T82</f>
        <v>0</v>
      </c>
      <c r="AT81" s="13" t="s">
        <v>70</v>
      </c>
      <c r="AU81" s="13" t="s">
        <v>89</v>
      </c>
      <c r="BK81" s="180">
        <f>BK82</f>
        <v>0</v>
      </c>
    </row>
    <row r="82" s="10" customFormat="1" ht="25.92" customHeight="1">
      <c r="B82" s="181"/>
      <c r="C82" s="182"/>
      <c r="D82" s="183" t="s">
        <v>70</v>
      </c>
      <c r="E82" s="184" t="s">
        <v>105</v>
      </c>
      <c r="F82" s="184" t="s">
        <v>106</v>
      </c>
      <c r="G82" s="182"/>
      <c r="H82" s="182"/>
      <c r="I82" s="185"/>
      <c r="J82" s="186">
        <f>BK82</f>
        <v>0</v>
      </c>
      <c r="K82" s="182"/>
      <c r="L82" s="187"/>
      <c r="M82" s="188"/>
      <c r="N82" s="189"/>
      <c r="O82" s="189"/>
      <c r="P82" s="190">
        <f>P83</f>
        <v>0</v>
      </c>
      <c r="Q82" s="189"/>
      <c r="R82" s="190">
        <f>R83</f>
        <v>0</v>
      </c>
      <c r="S82" s="189"/>
      <c r="T82" s="191">
        <f>T83</f>
        <v>0</v>
      </c>
      <c r="AR82" s="192" t="s">
        <v>79</v>
      </c>
      <c r="AT82" s="193" t="s">
        <v>70</v>
      </c>
      <c r="AU82" s="193" t="s">
        <v>71</v>
      </c>
      <c r="AY82" s="192" t="s">
        <v>107</v>
      </c>
      <c r="BK82" s="194">
        <f>BK83</f>
        <v>0</v>
      </c>
    </row>
    <row r="83" s="10" customFormat="1" ht="22.8" customHeight="1">
      <c r="B83" s="181"/>
      <c r="C83" s="182"/>
      <c r="D83" s="183" t="s">
        <v>70</v>
      </c>
      <c r="E83" s="195" t="s">
        <v>108</v>
      </c>
      <c r="F83" s="195" t="s">
        <v>109</v>
      </c>
      <c r="G83" s="182"/>
      <c r="H83" s="182"/>
      <c r="I83" s="185"/>
      <c r="J83" s="196">
        <f>BK83</f>
        <v>0</v>
      </c>
      <c r="K83" s="182"/>
      <c r="L83" s="187"/>
      <c r="M83" s="188"/>
      <c r="N83" s="189"/>
      <c r="O83" s="189"/>
      <c r="P83" s="190">
        <f>SUM(P84:P105)</f>
        <v>0</v>
      </c>
      <c r="Q83" s="189"/>
      <c r="R83" s="190">
        <f>SUM(R84:R105)</f>
        <v>0</v>
      </c>
      <c r="S83" s="189"/>
      <c r="T83" s="191">
        <f>SUM(T84:T105)</f>
        <v>0</v>
      </c>
      <c r="AR83" s="192" t="s">
        <v>79</v>
      </c>
      <c r="AT83" s="193" t="s">
        <v>70</v>
      </c>
      <c r="AU83" s="193" t="s">
        <v>79</v>
      </c>
      <c r="AY83" s="192" t="s">
        <v>107</v>
      </c>
      <c r="BK83" s="194">
        <f>SUM(BK84:BK105)</f>
        <v>0</v>
      </c>
    </row>
    <row r="84" s="1" customFormat="1" ht="22.5" customHeight="1">
      <c r="B84" s="34"/>
      <c r="C84" s="197" t="s">
        <v>79</v>
      </c>
      <c r="D84" s="197" t="s">
        <v>110</v>
      </c>
      <c r="E84" s="198" t="s">
        <v>111</v>
      </c>
      <c r="F84" s="199" t="s">
        <v>112</v>
      </c>
      <c r="G84" s="200" t="s">
        <v>113</v>
      </c>
      <c r="H84" s="201">
        <v>272060</v>
      </c>
      <c r="I84" s="202"/>
      <c r="J84" s="203">
        <f>ROUND(I84*H84,2)</f>
        <v>0</v>
      </c>
      <c r="K84" s="199" t="s">
        <v>114</v>
      </c>
      <c r="L84" s="39"/>
      <c r="M84" s="204" t="s">
        <v>1</v>
      </c>
      <c r="N84" s="205" t="s">
        <v>42</v>
      </c>
      <c r="O84" s="75"/>
      <c r="P84" s="206">
        <f>O84*H84</f>
        <v>0</v>
      </c>
      <c r="Q84" s="206">
        <v>0</v>
      </c>
      <c r="R84" s="206">
        <f>Q84*H84</f>
        <v>0</v>
      </c>
      <c r="S84" s="206">
        <v>0</v>
      </c>
      <c r="T84" s="207">
        <f>S84*H84</f>
        <v>0</v>
      </c>
      <c r="AR84" s="13" t="s">
        <v>115</v>
      </c>
      <c r="AT84" s="13" t="s">
        <v>110</v>
      </c>
      <c r="AU84" s="13" t="s">
        <v>81</v>
      </c>
      <c r="AY84" s="13" t="s">
        <v>107</v>
      </c>
      <c r="BE84" s="208">
        <f>IF(N84="základní",J84,0)</f>
        <v>0</v>
      </c>
      <c r="BF84" s="208">
        <f>IF(N84="snížená",J84,0)</f>
        <v>0</v>
      </c>
      <c r="BG84" s="208">
        <f>IF(N84="zákl. přenesená",J84,0)</f>
        <v>0</v>
      </c>
      <c r="BH84" s="208">
        <f>IF(N84="sníž. přenesená",J84,0)</f>
        <v>0</v>
      </c>
      <c r="BI84" s="208">
        <f>IF(N84="nulová",J84,0)</f>
        <v>0</v>
      </c>
      <c r="BJ84" s="13" t="s">
        <v>79</v>
      </c>
      <c r="BK84" s="208">
        <f>ROUND(I84*H84,2)</f>
        <v>0</v>
      </c>
      <c r="BL84" s="13" t="s">
        <v>115</v>
      </c>
      <c r="BM84" s="13" t="s">
        <v>116</v>
      </c>
    </row>
    <row r="85" s="1" customFormat="1">
      <c r="B85" s="34"/>
      <c r="C85" s="35"/>
      <c r="D85" s="209" t="s">
        <v>117</v>
      </c>
      <c r="E85" s="35"/>
      <c r="F85" s="210" t="s">
        <v>118</v>
      </c>
      <c r="G85" s="35"/>
      <c r="H85" s="35"/>
      <c r="I85" s="123"/>
      <c r="J85" s="35"/>
      <c r="K85" s="35"/>
      <c r="L85" s="39"/>
      <c r="M85" s="211"/>
      <c r="N85" s="75"/>
      <c r="O85" s="75"/>
      <c r="P85" s="75"/>
      <c r="Q85" s="75"/>
      <c r="R85" s="75"/>
      <c r="S85" s="75"/>
      <c r="T85" s="76"/>
      <c r="AT85" s="13" t="s">
        <v>117</v>
      </c>
      <c r="AU85" s="13" t="s">
        <v>81</v>
      </c>
    </row>
    <row r="86" s="11" customFormat="1">
      <c r="B86" s="212"/>
      <c r="C86" s="213"/>
      <c r="D86" s="209" t="s">
        <v>119</v>
      </c>
      <c r="E86" s="214" t="s">
        <v>1</v>
      </c>
      <c r="F86" s="215" t="s">
        <v>120</v>
      </c>
      <c r="G86" s="213"/>
      <c r="H86" s="216">
        <v>272060</v>
      </c>
      <c r="I86" s="217"/>
      <c r="J86" s="213"/>
      <c r="K86" s="213"/>
      <c r="L86" s="218"/>
      <c r="M86" s="219"/>
      <c r="N86" s="220"/>
      <c r="O86" s="220"/>
      <c r="P86" s="220"/>
      <c r="Q86" s="220"/>
      <c r="R86" s="220"/>
      <c r="S86" s="220"/>
      <c r="T86" s="221"/>
      <c r="AT86" s="222" t="s">
        <v>119</v>
      </c>
      <c r="AU86" s="222" t="s">
        <v>81</v>
      </c>
      <c r="AV86" s="11" t="s">
        <v>81</v>
      </c>
      <c r="AW86" s="11" t="s">
        <v>34</v>
      </c>
      <c r="AX86" s="11" t="s">
        <v>79</v>
      </c>
      <c r="AY86" s="222" t="s">
        <v>107</v>
      </c>
    </row>
    <row r="87" s="1" customFormat="1" ht="22.5" customHeight="1">
      <c r="B87" s="34"/>
      <c r="C87" s="197" t="s">
        <v>81</v>
      </c>
      <c r="D87" s="197" t="s">
        <v>110</v>
      </c>
      <c r="E87" s="198" t="s">
        <v>121</v>
      </c>
      <c r="F87" s="199" t="s">
        <v>122</v>
      </c>
      <c r="G87" s="200" t="s">
        <v>113</v>
      </c>
      <c r="H87" s="201">
        <v>144604</v>
      </c>
      <c r="I87" s="202"/>
      <c r="J87" s="203">
        <f>ROUND(I87*H87,2)</f>
        <v>0</v>
      </c>
      <c r="K87" s="199" t="s">
        <v>114</v>
      </c>
      <c r="L87" s="39"/>
      <c r="M87" s="204" t="s">
        <v>1</v>
      </c>
      <c r="N87" s="205" t="s">
        <v>42</v>
      </c>
      <c r="O87" s="75"/>
      <c r="P87" s="206">
        <f>O87*H87</f>
        <v>0</v>
      </c>
      <c r="Q87" s="206">
        <v>0</v>
      </c>
      <c r="R87" s="206">
        <f>Q87*H87</f>
        <v>0</v>
      </c>
      <c r="S87" s="206">
        <v>0</v>
      </c>
      <c r="T87" s="207">
        <f>S87*H87</f>
        <v>0</v>
      </c>
      <c r="AR87" s="13" t="s">
        <v>115</v>
      </c>
      <c r="AT87" s="13" t="s">
        <v>110</v>
      </c>
      <c r="AU87" s="13" t="s">
        <v>81</v>
      </c>
      <c r="AY87" s="13" t="s">
        <v>107</v>
      </c>
      <c r="BE87" s="208">
        <f>IF(N87="základní",J87,0)</f>
        <v>0</v>
      </c>
      <c r="BF87" s="208">
        <f>IF(N87="snížená",J87,0)</f>
        <v>0</v>
      </c>
      <c r="BG87" s="208">
        <f>IF(N87="zákl. přenesená",J87,0)</f>
        <v>0</v>
      </c>
      <c r="BH87" s="208">
        <f>IF(N87="sníž. přenesená",J87,0)</f>
        <v>0</v>
      </c>
      <c r="BI87" s="208">
        <f>IF(N87="nulová",J87,0)</f>
        <v>0</v>
      </c>
      <c r="BJ87" s="13" t="s">
        <v>79</v>
      </c>
      <c r="BK87" s="208">
        <f>ROUND(I87*H87,2)</f>
        <v>0</v>
      </c>
      <c r="BL87" s="13" t="s">
        <v>115</v>
      </c>
      <c r="BM87" s="13" t="s">
        <v>123</v>
      </c>
    </row>
    <row r="88" s="1" customFormat="1">
      <c r="B88" s="34"/>
      <c r="C88" s="35"/>
      <c r="D88" s="209" t="s">
        <v>117</v>
      </c>
      <c r="E88" s="35"/>
      <c r="F88" s="210" t="s">
        <v>124</v>
      </c>
      <c r="G88" s="35"/>
      <c r="H88" s="35"/>
      <c r="I88" s="123"/>
      <c r="J88" s="35"/>
      <c r="K88" s="35"/>
      <c r="L88" s="39"/>
      <c r="M88" s="211"/>
      <c r="N88" s="75"/>
      <c r="O88" s="75"/>
      <c r="P88" s="75"/>
      <c r="Q88" s="75"/>
      <c r="R88" s="75"/>
      <c r="S88" s="75"/>
      <c r="T88" s="76"/>
      <c r="AT88" s="13" t="s">
        <v>117</v>
      </c>
      <c r="AU88" s="13" t="s">
        <v>81</v>
      </c>
    </row>
    <row r="89" s="11" customFormat="1">
      <c r="B89" s="212"/>
      <c r="C89" s="213"/>
      <c r="D89" s="209" t="s">
        <v>119</v>
      </c>
      <c r="E89" s="214" t="s">
        <v>1</v>
      </c>
      <c r="F89" s="215" t="s">
        <v>125</v>
      </c>
      <c r="G89" s="213"/>
      <c r="H89" s="216">
        <v>144604</v>
      </c>
      <c r="I89" s="217"/>
      <c r="J89" s="213"/>
      <c r="K89" s="213"/>
      <c r="L89" s="218"/>
      <c r="M89" s="219"/>
      <c r="N89" s="220"/>
      <c r="O89" s="220"/>
      <c r="P89" s="220"/>
      <c r="Q89" s="220"/>
      <c r="R89" s="220"/>
      <c r="S89" s="220"/>
      <c r="T89" s="221"/>
      <c r="AT89" s="222" t="s">
        <v>119</v>
      </c>
      <c r="AU89" s="222" t="s">
        <v>81</v>
      </c>
      <c r="AV89" s="11" t="s">
        <v>81</v>
      </c>
      <c r="AW89" s="11" t="s">
        <v>34</v>
      </c>
      <c r="AX89" s="11" t="s">
        <v>79</v>
      </c>
      <c r="AY89" s="222" t="s">
        <v>107</v>
      </c>
    </row>
    <row r="90" s="1" customFormat="1" ht="22.5" customHeight="1">
      <c r="B90" s="34"/>
      <c r="C90" s="197" t="s">
        <v>126</v>
      </c>
      <c r="D90" s="197" t="s">
        <v>110</v>
      </c>
      <c r="E90" s="198" t="s">
        <v>127</v>
      </c>
      <c r="F90" s="199" t="s">
        <v>128</v>
      </c>
      <c r="G90" s="200" t="s">
        <v>113</v>
      </c>
      <c r="H90" s="201">
        <v>204288</v>
      </c>
      <c r="I90" s="202"/>
      <c r="J90" s="203">
        <f>ROUND(I90*H90,2)</f>
        <v>0</v>
      </c>
      <c r="K90" s="199" t="s">
        <v>114</v>
      </c>
      <c r="L90" s="39"/>
      <c r="M90" s="204" t="s">
        <v>1</v>
      </c>
      <c r="N90" s="205" t="s">
        <v>42</v>
      </c>
      <c r="O90" s="75"/>
      <c r="P90" s="206">
        <f>O90*H90</f>
        <v>0</v>
      </c>
      <c r="Q90" s="206">
        <v>0</v>
      </c>
      <c r="R90" s="206">
        <f>Q90*H90</f>
        <v>0</v>
      </c>
      <c r="S90" s="206">
        <v>0</v>
      </c>
      <c r="T90" s="207">
        <f>S90*H90</f>
        <v>0</v>
      </c>
      <c r="AR90" s="13" t="s">
        <v>115</v>
      </c>
      <c r="AT90" s="13" t="s">
        <v>110</v>
      </c>
      <c r="AU90" s="13" t="s">
        <v>81</v>
      </c>
      <c r="AY90" s="13" t="s">
        <v>107</v>
      </c>
      <c r="BE90" s="208">
        <f>IF(N90="základní",J90,0)</f>
        <v>0</v>
      </c>
      <c r="BF90" s="208">
        <f>IF(N90="snížená",J90,0)</f>
        <v>0</v>
      </c>
      <c r="BG90" s="208">
        <f>IF(N90="zákl. přenesená",J90,0)</f>
        <v>0</v>
      </c>
      <c r="BH90" s="208">
        <f>IF(N90="sníž. přenesená",J90,0)</f>
        <v>0</v>
      </c>
      <c r="BI90" s="208">
        <f>IF(N90="nulová",J90,0)</f>
        <v>0</v>
      </c>
      <c r="BJ90" s="13" t="s">
        <v>79</v>
      </c>
      <c r="BK90" s="208">
        <f>ROUND(I90*H90,2)</f>
        <v>0</v>
      </c>
      <c r="BL90" s="13" t="s">
        <v>115</v>
      </c>
      <c r="BM90" s="13" t="s">
        <v>129</v>
      </c>
    </row>
    <row r="91" s="1" customFormat="1">
      <c r="B91" s="34"/>
      <c r="C91" s="35"/>
      <c r="D91" s="209" t="s">
        <v>117</v>
      </c>
      <c r="E91" s="35"/>
      <c r="F91" s="210" t="s">
        <v>130</v>
      </c>
      <c r="G91" s="35"/>
      <c r="H91" s="35"/>
      <c r="I91" s="123"/>
      <c r="J91" s="35"/>
      <c r="K91" s="35"/>
      <c r="L91" s="39"/>
      <c r="M91" s="211"/>
      <c r="N91" s="75"/>
      <c r="O91" s="75"/>
      <c r="P91" s="75"/>
      <c r="Q91" s="75"/>
      <c r="R91" s="75"/>
      <c r="S91" s="75"/>
      <c r="T91" s="76"/>
      <c r="AT91" s="13" t="s">
        <v>117</v>
      </c>
      <c r="AU91" s="13" t="s">
        <v>81</v>
      </c>
    </row>
    <row r="92" s="11" customFormat="1">
      <c r="B92" s="212"/>
      <c r="C92" s="213"/>
      <c r="D92" s="209" t="s">
        <v>119</v>
      </c>
      <c r="E92" s="214" t="s">
        <v>1</v>
      </c>
      <c r="F92" s="215" t="s">
        <v>131</v>
      </c>
      <c r="G92" s="213"/>
      <c r="H92" s="216">
        <v>204288</v>
      </c>
      <c r="I92" s="217"/>
      <c r="J92" s="213"/>
      <c r="K92" s="213"/>
      <c r="L92" s="218"/>
      <c r="M92" s="219"/>
      <c r="N92" s="220"/>
      <c r="O92" s="220"/>
      <c r="P92" s="220"/>
      <c r="Q92" s="220"/>
      <c r="R92" s="220"/>
      <c r="S92" s="220"/>
      <c r="T92" s="221"/>
      <c r="AT92" s="222" t="s">
        <v>119</v>
      </c>
      <c r="AU92" s="222" t="s">
        <v>81</v>
      </c>
      <c r="AV92" s="11" t="s">
        <v>81</v>
      </c>
      <c r="AW92" s="11" t="s">
        <v>34</v>
      </c>
      <c r="AX92" s="11" t="s">
        <v>79</v>
      </c>
      <c r="AY92" s="222" t="s">
        <v>107</v>
      </c>
    </row>
    <row r="93" s="1" customFormat="1" ht="22.5" customHeight="1">
      <c r="B93" s="34"/>
      <c r="C93" s="197" t="s">
        <v>115</v>
      </c>
      <c r="D93" s="197" t="s">
        <v>110</v>
      </c>
      <c r="E93" s="198" t="s">
        <v>132</v>
      </c>
      <c r="F93" s="199" t="s">
        <v>133</v>
      </c>
      <c r="G93" s="200" t="s">
        <v>113</v>
      </c>
      <c r="H93" s="201">
        <v>30312</v>
      </c>
      <c r="I93" s="202"/>
      <c r="J93" s="203">
        <f>ROUND(I93*H93,2)</f>
        <v>0</v>
      </c>
      <c r="K93" s="199" t="s">
        <v>114</v>
      </c>
      <c r="L93" s="39"/>
      <c r="M93" s="204" t="s">
        <v>1</v>
      </c>
      <c r="N93" s="205" t="s">
        <v>42</v>
      </c>
      <c r="O93" s="75"/>
      <c r="P93" s="206">
        <f>O93*H93</f>
        <v>0</v>
      </c>
      <c r="Q93" s="206">
        <v>0</v>
      </c>
      <c r="R93" s="206">
        <f>Q93*H93</f>
        <v>0</v>
      </c>
      <c r="S93" s="206">
        <v>0</v>
      </c>
      <c r="T93" s="207">
        <f>S93*H93</f>
        <v>0</v>
      </c>
      <c r="AR93" s="13" t="s">
        <v>115</v>
      </c>
      <c r="AT93" s="13" t="s">
        <v>110</v>
      </c>
      <c r="AU93" s="13" t="s">
        <v>81</v>
      </c>
      <c r="AY93" s="13" t="s">
        <v>107</v>
      </c>
      <c r="BE93" s="208">
        <f>IF(N93="základní",J93,0)</f>
        <v>0</v>
      </c>
      <c r="BF93" s="208">
        <f>IF(N93="snížená",J93,0)</f>
        <v>0</v>
      </c>
      <c r="BG93" s="208">
        <f>IF(N93="zákl. přenesená",J93,0)</f>
        <v>0</v>
      </c>
      <c r="BH93" s="208">
        <f>IF(N93="sníž. přenesená",J93,0)</f>
        <v>0</v>
      </c>
      <c r="BI93" s="208">
        <f>IF(N93="nulová",J93,0)</f>
        <v>0</v>
      </c>
      <c r="BJ93" s="13" t="s">
        <v>79</v>
      </c>
      <c r="BK93" s="208">
        <f>ROUND(I93*H93,2)</f>
        <v>0</v>
      </c>
      <c r="BL93" s="13" t="s">
        <v>115</v>
      </c>
      <c r="BM93" s="13" t="s">
        <v>134</v>
      </c>
    </row>
    <row r="94" s="1" customFormat="1">
      <c r="B94" s="34"/>
      <c r="C94" s="35"/>
      <c r="D94" s="209" t="s">
        <v>117</v>
      </c>
      <c r="E94" s="35"/>
      <c r="F94" s="210" t="s">
        <v>135</v>
      </c>
      <c r="G94" s="35"/>
      <c r="H94" s="35"/>
      <c r="I94" s="123"/>
      <c r="J94" s="35"/>
      <c r="K94" s="35"/>
      <c r="L94" s="39"/>
      <c r="M94" s="211"/>
      <c r="N94" s="75"/>
      <c r="O94" s="75"/>
      <c r="P94" s="75"/>
      <c r="Q94" s="75"/>
      <c r="R94" s="75"/>
      <c r="S94" s="75"/>
      <c r="T94" s="76"/>
      <c r="AT94" s="13" t="s">
        <v>117</v>
      </c>
      <c r="AU94" s="13" t="s">
        <v>81</v>
      </c>
    </row>
    <row r="95" s="11" customFormat="1">
      <c r="B95" s="212"/>
      <c r="C95" s="213"/>
      <c r="D95" s="209" t="s">
        <v>119</v>
      </c>
      <c r="E95" s="214" t="s">
        <v>1</v>
      </c>
      <c r="F95" s="215" t="s">
        <v>136</v>
      </c>
      <c r="G95" s="213"/>
      <c r="H95" s="216">
        <v>30312</v>
      </c>
      <c r="I95" s="217"/>
      <c r="J95" s="213"/>
      <c r="K95" s="213"/>
      <c r="L95" s="218"/>
      <c r="M95" s="219"/>
      <c r="N95" s="220"/>
      <c r="O95" s="220"/>
      <c r="P95" s="220"/>
      <c r="Q95" s="220"/>
      <c r="R95" s="220"/>
      <c r="S95" s="220"/>
      <c r="T95" s="221"/>
      <c r="AT95" s="222" t="s">
        <v>119</v>
      </c>
      <c r="AU95" s="222" t="s">
        <v>81</v>
      </c>
      <c r="AV95" s="11" t="s">
        <v>81</v>
      </c>
      <c r="AW95" s="11" t="s">
        <v>34</v>
      </c>
      <c r="AX95" s="11" t="s">
        <v>79</v>
      </c>
      <c r="AY95" s="222" t="s">
        <v>107</v>
      </c>
    </row>
    <row r="96" s="1" customFormat="1" ht="22.5" customHeight="1">
      <c r="B96" s="34"/>
      <c r="C96" s="197" t="s">
        <v>108</v>
      </c>
      <c r="D96" s="197" t="s">
        <v>110</v>
      </c>
      <c r="E96" s="198" t="s">
        <v>137</v>
      </c>
      <c r="F96" s="199" t="s">
        <v>138</v>
      </c>
      <c r="G96" s="200" t="s">
        <v>113</v>
      </c>
      <c r="H96" s="201">
        <v>21882</v>
      </c>
      <c r="I96" s="202"/>
      <c r="J96" s="203">
        <f>ROUND(I96*H96,2)</f>
        <v>0</v>
      </c>
      <c r="K96" s="199" t="s">
        <v>114</v>
      </c>
      <c r="L96" s="39"/>
      <c r="M96" s="204" t="s">
        <v>1</v>
      </c>
      <c r="N96" s="205" t="s">
        <v>42</v>
      </c>
      <c r="O96" s="75"/>
      <c r="P96" s="206">
        <f>O96*H96</f>
        <v>0</v>
      </c>
      <c r="Q96" s="206">
        <v>0</v>
      </c>
      <c r="R96" s="206">
        <f>Q96*H96</f>
        <v>0</v>
      </c>
      <c r="S96" s="206">
        <v>0</v>
      </c>
      <c r="T96" s="207">
        <f>S96*H96</f>
        <v>0</v>
      </c>
      <c r="AR96" s="13" t="s">
        <v>115</v>
      </c>
      <c r="AT96" s="13" t="s">
        <v>110</v>
      </c>
      <c r="AU96" s="13" t="s">
        <v>81</v>
      </c>
      <c r="AY96" s="13" t="s">
        <v>107</v>
      </c>
      <c r="BE96" s="208">
        <f>IF(N96="základní",J96,0)</f>
        <v>0</v>
      </c>
      <c r="BF96" s="208">
        <f>IF(N96="snížená",J96,0)</f>
        <v>0</v>
      </c>
      <c r="BG96" s="208">
        <f>IF(N96="zákl. přenesená",J96,0)</f>
        <v>0</v>
      </c>
      <c r="BH96" s="208">
        <f>IF(N96="sníž. přenesená",J96,0)</f>
        <v>0</v>
      </c>
      <c r="BI96" s="208">
        <f>IF(N96="nulová",J96,0)</f>
        <v>0</v>
      </c>
      <c r="BJ96" s="13" t="s">
        <v>79</v>
      </c>
      <c r="BK96" s="208">
        <f>ROUND(I96*H96,2)</f>
        <v>0</v>
      </c>
      <c r="BL96" s="13" t="s">
        <v>115</v>
      </c>
      <c r="BM96" s="13" t="s">
        <v>139</v>
      </c>
    </row>
    <row r="97" s="1" customFormat="1">
      <c r="B97" s="34"/>
      <c r="C97" s="35"/>
      <c r="D97" s="209" t="s">
        <v>117</v>
      </c>
      <c r="E97" s="35"/>
      <c r="F97" s="210" t="s">
        <v>140</v>
      </c>
      <c r="G97" s="35"/>
      <c r="H97" s="35"/>
      <c r="I97" s="123"/>
      <c r="J97" s="35"/>
      <c r="K97" s="35"/>
      <c r="L97" s="39"/>
      <c r="M97" s="211"/>
      <c r="N97" s="75"/>
      <c r="O97" s="75"/>
      <c r="P97" s="75"/>
      <c r="Q97" s="75"/>
      <c r="R97" s="75"/>
      <c r="S97" s="75"/>
      <c r="T97" s="76"/>
      <c r="AT97" s="13" t="s">
        <v>117</v>
      </c>
      <c r="AU97" s="13" t="s">
        <v>81</v>
      </c>
    </row>
    <row r="98" s="11" customFormat="1">
      <c r="B98" s="212"/>
      <c r="C98" s="213"/>
      <c r="D98" s="209" t="s">
        <v>119</v>
      </c>
      <c r="E98" s="214" t="s">
        <v>1</v>
      </c>
      <c r="F98" s="215" t="s">
        <v>141</v>
      </c>
      <c r="G98" s="213"/>
      <c r="H98" s="216">
        <v>21882</v>
      </c>
      <c r="I98" s="217"/>
      <c r="J98" s="213"/>
      <c r="K98" s="213"/>
      <c r="L98" s="218"/>
      <c r="M98" s="219"/>
      <c r="N98" s="220"/>
      <c r="O98" s="220"/>
      <c r="P98" s="220"/>
      <c r="Q98" s="220"/>
      <c r="R98" s="220"/>
      <c r="S98" s="220"/>
      <c r="T98" s="221"/>
      <c r="AT98" s="222" t="s">
        <v>119</v>
      </c>
      <c r="AU98" s="222" t="s">
        <v>81</v>
      </c>
      <c r="AV98" s="11" t="s">
        <v>81</v>
      </c>
      <c r="AW98" s="11" t="s">
        <v>34</v>
      </c>
      <c r="AX98" s="11" t="s">
        <v>79</v>
      </c>
      <c r="AY98" s="222" t="s">
        <v>107</v>
      </c>
    </row>
    <row r="99" s="1" customFormat="1" ht="22.5" customHeight="1">
      <c r="B99" s="34"/>
      <c r="C99" s="197" t="s">
        <v>142</v>
      </c>
      <c r="D99" s="197" t="s">
        <v>110</v>
      </c>
      <c r="E99" s="198" t="s">
        <v>143</v>
      </c>
      <c r="F99" s="199" t="s">
        <v>144</v>
      </c>
      <c r="G99" s="200" t="s">
        <v>145</v>
      </c>
      <c r="H99" s="201">
        <v>10</v>
      </c>
      <c r="I99" s="202"/>
      <c r="J99" s="203">
        <f>ROUND(I99*H99,2)</f>
        <v>0</v>
      </c>
      <c r="K99" s="199" t="s">
        <v>114</v>
      </c>
      <c r="L99" s="39"/>
      <c r="M99" s="204" t="s">
        <v>1</v>
      </c>
      <c r="N99" s="205" t="s">
        <v>42</v>
      </c>
      <c r="O99" s="75"/>
      <c r="P99" s="206">
        <f>O99*H99</f>
        <v>0</v>
      </c>
      <c r="Q99" s="206">
        <v>0</v>
      </c>
      <c r="R99" s="206">
        <f>Q99*H99</f>
        <v>0</v>
      </c>
      <c r="S99" s="206">
        <v>0</v>
      </c>
      <c r="T99" s="207">
        <f>S99*H99</f>
        <v>0</v>
      </c>
      <c r="AR99" s="13" t="s">
        <v>115</v>
      </c>
      <c r="AT99" s="13" t="s">
        <v>110</v>
      </c>
      <c r="AU99" s="13" t="s">
        <v>81</v>
      </c>
      <c r="AY99" s="13" t="s">
        <v>107</v>
      </c>
      <c r="BE99" s="208">
        <f>IF(N99="základní",J99,0)</f>
        <v>0</v>
      </c>
      <c r="BF99" s="208">
        <f>IF(N99="snížená",J99,0)</f>
        <v>0</v>
      </c>
      <c r="BG99" s="208">
        <f>IF(N99="zákl. přenesená",J99,0)</f>
        <v>0</v>
      </c>
      <c r="BH99" s="208">
        <f>IF(N99="sníž. přenesená",J99,0)</f>
        <v>0</v>
      </c>
      <c r="BI99" s="208">
        <f>IF(N99="nulová",J99,0)</f>
        <v>0</v>
      </c>
      <c r="BJ99" s="13" t="s">
        <v>79</v>
      </c>
      <c r="BK99" s="208">
        <f>ROUND(I99*H99,2)</f>
        <v>0</v>
      </c>
      <c r="BL99" s="13" t="s">
        <v>115</v>
      </c>
      <c r="BM99" s="13" t="s">
        <v>146</v>
      </c>
    </row>
    <row r="100" s="1" customFormat="1">
      <c r="B100" s="34"/>
      <c r="C100" s="35"/>
      <c r="D100" s="209" t="s">
        <v>117</v>
      </c>
      <c r="E100" s="35"/>
      <c r="F100" s="210" t="s">
        <v>147</v>
      </c>
      <c r="G100" s="35"/>
      <c r="H100" s="35"/>
      <c r="I100" s="123"/>
      <c r="J100" s="35"/>
      <c r="K100" s="35"/>
      <c r="L100" s="39"/>
      <c r="M100" s="211"/>
      <c r="N100" s="75"/>
      <c r="O100" s="75"/>
      <c r="P100" s="75"/>
      <c r="Q100" s="75"/>
      <c r="R100" s="75"/>
      <c r="S100" s="75"/>
      <c r="T100" s="76"/>
      <c r="AT100" s="13" t="s">
        <v>117</v>
      </c>
      <c r="AU100" s="13" t="s">
        <v>81</v>
      </c>
    </row>
    <row r="101" s="11" customFormat="1">
      <c r="B101" s="212"/>
      <c r="C101" s="213"/>
      <c r="D101" s="209" t="s">
        <v>119</v>
      </c>
      <c r="E101" s="214" t="s">
        <v>1</v>
      </c>
      <c r="F101" s="215" t="s">
        <v>148</v>
      </c>
      <c r="G101" s="213"/>
      <c r="H101" s="216">
        <v>10</v>
      </c>
      <c r="I101" s="217"/>
      <c r="J101" s="213"/>
      <c r="K101" s="213"/>
      <c r="L101" s="218"/>
      <c r="M101" s="219"/>
      <c r="N101" s="220"/>
      <c r="O101" s="220"/>
      <c r="P101" s="220"/>
      <c r="Q101" s="220"/>
      <c r="R101" s="220"/>
      <c r="S101" s="220"/>
      <c r="T101" s="221"/>
      <c r="AT101" s="222" t="s">
        <v>119</v>
      </c>
      <c r="AU101" s="222" t="s">
        <v>81</v>
      </c>
      <c r="AV101" s="11" t="s">
        <v>81</v>
      </c>
      <c r="AW101" s="11" t="s">
        <v>34</v>
      </c>
      <c r="AX101" s="11" t="s">
        <v>79</v>
      </c>
      <c r="AY101" s="222" t="s">
        <v>107</v>
      </c>
    </row>
    <row r="102" s="1" customFormat="1" ht="22.5" customHeight="1">
      <c r="B102" s="34"/>
      <c r="C102" s="197" t="s">
        <v>149</v>
      </c>
      <c r="D102" s="197" t="s">
        <v>110</v>
      </c>
      <c r="E102" s="198" t="s">
        <v>150</v>
      </c>
      <c r="F102" s="199" t="s">
        <v>151</v>
      </c>
      <c r="G102" s="200" t="s">
        <v>152</v>
      </c>
      <c r="H102" s="201">
        <v>2</v>
      </c>
      <c r="I102" s="202"/>
      <c r="J102" s="203">
        <f>ROUND(I102*H102,2)</f>
        <v>0</v>
      </c>
      <c r="K102" s="199" t="s">
        <v>114</v>
      </c>
      <c r="L102" s="39"/>
      <c r="M102" s="204" t="s">
        <v>1</v>
      </c>
      <c r="N102" s="205" t="s">
        <v>42</v>
      </c>
      <c r="O102" s="75"/>
      <c r="P102" s="206">
        <f>O102*H102</f>
        <v>0</v>
      </c>
      <c r="Q102" s="206">
        <v>0</v>
      </c>
      <c r="R102" s="206">
        <f>Q102*H102</f>
        <v>0</v>
      </c>
      <c r="S102" s="206">
        <v>0</v>
      </c>
      <c r="T102" s="207">
        <f>S102*H102</f>
        <v>0</v>
      </c>
      <c r="AR102" s="13" t="s">
        <v>115</v>
      </c>
      <c r="AT102" s="13" t="s">
        <v>110</v>
      </c>
      <c r="AU102" s="13" t="s">
        <v>81</v>
      </c>
      <c r="AY102" s="13" t="s">
        <v>107</v>
      </c>
      <c r="BE102" s="208">
        <f>IF(N102="základní",J102,0)</f>
        <v>0</v>
      </c>
      <c r="BF102" s="208">
        <f>IF(N102="snížená",J102,0)</f>
        <v>0</v>
      </c>
      <c r="BG102" s="208">
        <f>IF(N102="zákl. přenesená",J102,0)</f>
        <v>0</v>
      </c>
      <c r="BH102" s="208">
        <f>IF(N102="sníž. přenesená",J102,0)</f>
        <v>0</v>
      </c>
      <c r="BI102" s="208">
        <f>IF(N102="nulová",J102,0)</f>
        <v>0</v>
      </c>
      <c r="BJ102" s="13" t="s">
        <v>79</v>
      </c>
      <c r="BK102" s="208">
        <f>ROUND(I102*H102,2)</f>
        <v>0</v>
      </c>
      <c r="BL102" s="13" t="s">
        <v>115</v>
      </c>
      <c r="BM102" s="13" t="s">
        <v>153</v>
      </c>
    </row>
    <row r="103" s="1" customFormat="1">
      <c r="B103" s="34"/>
      <c r="C103" s="35"/>
      <c r="D103" s="209" t="s">
        <v>117</v>
      </c>
      <c r="E103" s="35"/>
      <c r="F103" s="210" t="s">
        <v>154</v>
      </c>
      <c r="G103" s="35"/>
      <c r="H103" s="35"/>
      <c r="I103" s="123"/>
      <c r="J103" s="35"/>
      <c r="K103" s="35"/>
      <c r="L103" s="39"/>
      <c r="M103" s="211"/>
      <c r="N103" s="75"/>
      <c r="O103" s="75"/>
      <c r="P103" s="75"/>
      <c r="Q103" s="75"/>
      <c r="R103" s="75"/>
      <c r="S103" s="75"/>
      <c r="T103" s="76"/>
      <c r="AT103" s="13" t="s">
        <v>117</v>
      </c>
      <c r="AU103" s="13" t="s">
        <v>81</v>
      </c>
    </row>
    <row r="104" s="1" customFormat="1" ht="22.5" customHeight="1">
      <c r="B104" s="34"/>
      <c r="C104" s="197" t="s">
        <v>155</v>
      </c>
      <c r="D104" s="197" t="s">
        <v>110</v>
      </c>
      <c r="E104" s="198" t="s">
        <v>156</v>
      </c>
      <c r="F104" s="199" t="s">
        <v>157</v>
      </c>
      <c r="G104" s="200" t="s">
        <v>152</v>
      </c>
      <c r="H104" s="201">
        <v>2</v>
      </c>
      <c r="I104" s="202"/>
      <c r="J104" s="203">
        <f>ROUND(I104*H104,2)</f>
        <v>0</v>
      </c>
      <c r="K104" s="199" t="s">
        <v>114</v>
      </c>
      <c r="L104" s="39"/>
      <c r="M104" s="204" t="s">
        <v>1</v>
      </c>
      <c r="N104" s="205" t="s">
        <v>42</v>
      </c>
      <c r="O104" s="75"/>
      <c r="P104" s="206">
        <f>O104*H104</f>
        <v>0</v>
      </c>
      <c r="Q104" s="206">
        <v>0</v>
      </c>
      <c r="R104" s="206">
        <f>Q104*H104</f>
        <v>0</v>
      </c>
      <c r="S104" s="206">
        <v>0</v>
      </c>
      <c r="T104" s="207">
        <f>S104*H104</f>
        <v>0</v>
      </c>
      <c r="AR104" s="13" t="s">
        <v>115</v>
      </c>
      <c r="AT104" s="13" t="s">
        <v>110</v>
      </c>
      <c r="AU104" s="13" t="s">
        <v>81</v>
      </c>
      <c r="AY104" s="13" t="s">
        <v>107</v>
      </c>
      <c r="BE104" s="208">
        <f>IF(N104="základní",J104,0)</f>
        <v>0</v>
      </c>
      <c r="BF104" s="208">
        <f>IF(N104="snížená",J104,0)</f>
        <v>0</v>
      </c>
      <c r="BG104" s="208">
        <f>IF(N104="zákl. přenesená",J104,0)</f>
        <v>0</v>
      </c>
      <c r="BH104" s="208">
        <f>IF(N104="sníž. přenesená",J104,0)</f>
        <v>0</v>
      </c>
      <c r="BI104" s="208">
        <f>IF(N104="nulová",J104,0)</f>
        <v>0</v>
      </c>
      <c r="BJ104" s="13" t="s">
        <v>79</v>
      </c>
      <c r="BK104" s="208">
        <f>ROUND(I104*H104,2)</f>
        <v>0</v>
      </c>
      <c r="BL104" s="13" t="s">
        <v>115</v>
      </c>
      <c r="BM104" s="13" t="s">
        <v>158</v>
      </c>
    </row>
    <row r="105" s="1" customFormat="1">
      <c r="B105" s="34"/>
      <c r="C105" s="35"/>
      <c r="D105" s="209" t="s">
        <v>117</v>
      </c>
      <c r="E105" s="35"/>
      <c r="F105" s="210" t="s">
        <v>159</v>
      </c>
      <c r="G105" s="35"/>
      <c r="H105" s="35"/>
      <c r="I105" s="123"/>
      <c r="J105" s="35"/>
      <c r="K105" s="35"/>
      <c r="L105" s="39"/>
      <c r="M105" s="223"/>
      <c r="N105" s="224"/>
      <c r="O105" s="224"/>
      <c r="P105" s="224"/>
      <c r="Q105" s="224"/>
      <c r="R105" s="224"/>
      <c r="S105" s="224"/>
      <c r="T105" s="225"/>
      <c r="AT105" s="13" t="s">
        <v>117</v>
      </c>
      <c r="AU105" s="13" t="s">
        <v>81</v>
      </c>
    </row>
    <row r="106" s="1" customFormat="1" ht="6.96" customHeight="1">
      <c r="B106" s="53"/>
      <c r="C106" s="54"/>
      <c r="D106" s="54"/>
      <c r="E106" s="54"/>
      <c r="F106" s="54"/>
      <c r="G106" s="54"/>
      <c r="H106" s="54"/>
      <c r="I106" s="147"/>
      <c r="J106" s="54"/>
      <c r="K106" s="54"/>
      <c r="L106" s="39"/>
    </row>
  </sheetData>
  <sheetProtection sheet="1" autoFilter="0" formatColumns="0" formatRows="0" objects="1" scenarios="1" spinCount="100000" saltValue="Emvqvfm9ddoDOJYvJEbJv+v0As8ZKYKOCo36UT3ZnAkpXilOR1yRkHKuyrnGwLHu4pX5+E5IH5a69jn/XyOnVQ==" hashValue="5G0KChjPGXkBSlIRNq4n3K/RvI5L7xvNrRGQLiGc5uP4Ld2Q31VcZcdt4PQu+0LTWg54Wne8DAwwUxpmupGFzw==" algorithmName="SHA-512" password="CC35"/>
  <autoFilter ref="C80:K105"/>
  <mergeCells count="9">
    <mergeCell ref="E7:H7"/>
    <mergeCell ref="E9:H9"/>
    <mergeCell ref="E18:H18"/>
    <mergeCell ref="E27:H27"/>
    <mergeCell ref="E48:H48"/>
    <mergeCell ref="E50:H50"/>
    <mergeCell ref="E71:H71"/>
    <mergeCell ref="E73:H73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Helcl Tomáš, DiS.</dc:creator>
  <cp:lastModifiedBy>Helcl Tomáš, DiS.</cp:lastModifiedBy>
  <dcterms:created xsi:type="dcterms:W3CDTF">2019-04-03T06:49:35Z</dcterms:created>
  <dcterms:modified xsi:type="dcterms:W3CDTF">2019-04-03T06:49:37Z</dcterms:modified>
</cp:coreProperties>
</file>